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fin\"/>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E290" i="9" s="1"/>
  <c r="G290" i="9"/>
  <c r="F290" i="9"/>
  <c r="B290" i="9"/>
  <c r="F289" i="9"/>
  <c r="H288" i="9"/>
  <c r="E288" i="9" s="1"/>
  <c r="B288" i="9" s="1"/>
  <c r="G288" i="9"/>
  <c r="F288" i="9"/>
  <c r="F287" i="9"/>
  <c r="F286" i="9"/>
  <c r="H285" i="9"/>
  <c r="G285" i="9"/>
  <c r="F285" i="9"/>
  <c r="E285" i="9"/>
  <c r="B285" i="9" s="1"/>
  <c r="H284" i="9"/>
  <c r="G284" i="9"/>
  <c r="F284" i="9"/>
  <c r="H283" i="9"/>
  <c r="E283" i="9" s="1"/>
  <c r="B283" i="9" s="1"/>
  <c r="G283" i="9"/>
  <c r="F283" i="9"/>
  <c r="F282" i="9"/>
  <c r="H281" i="9"/>
  <c r="G281" i="9"/>
  <c r="F281" i="9"/>
  <c r="E281" i="9"/>
  <c r="B281" i="9" s="1"/>
  <c r="H280" i="9"/>
  <c r="G280" i="9"/>
  <c r="F280" i="9"/>
  <c r="H279" i="9"/>
  <c r="E279" i="9" s="1"/>
  <c r="B279" i="9" s="1"/>
  <c r="G279" i="9"/>
  <c r="F279" i="9"/>
  <c r="F278" i="9"/>
  <c r="F277" i="9"/>
  <c r="F276" i="9"/>
  <c r="L274" i="9"/>
  <c r="H274" i="9"/>
  <c r="F274" i="9"/>
  <c r="I273" i="9"/>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c r="E226" i="9"/>
  <c r="B226" i="9"/>
  <c r="H225" i="9"/>
  <c r="G225" i="9"/>
  <c r="F225" i="9"/>
  <c r="E225" i="9"/>
  <c r="B225" i="9" s="1"/>
  <c r="M224" i="9"/>
  <c r="L224" i="9"/>
  <c r="F224" i="9"/>
  <c r="E224" i="9"/>
  <c r="B224" i="9"/>
  <c r="M223" i="9"/>
  <c r="L223" i="9"/>
  <c r="F223" i="9" s="1"/>
  <c r="E223" i="9"/>
  <c r="M222" i="9"/>
  <c r="L222" i="9"/>
  <c r="F222" i="9" s="1"/>
  <c r="B222" i="9" s="1"/>
  <c r="E222" i="9"/>
  <c r="M221" i="9"/>
  <c r="L221" i="9"/>
  <c r="F221" i="9" s="1"/>
  <c r="E221" i="9"/>
  <c r="M220" i="9"/>
  <c r="L220" i="9"/>
  <c r="F220" i="9" s="1"/>
  <c r="B220" i="9" s="1"/>
  <c r="E220" i="9"/>
  <c r="M219" i="9"/>
  <c r="L219" i="9"/>
  <c r="F219" i="9" s="1"/>
  <c r="E219" i="9"/>
  <c r="M218" i="9"/>
  <c r="L218" i="9"/>
  <c r="F218" i="9"/>
  <c r="E218" i="9"/>
  <c r="B218" i="9"/>
  <c r="M217" i="9"/>
  <c r="L217" i="9"/>
  <c r="F217" i="9" s="1"/>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E144" i="9" s="1"/>
  <c r="B144" i="9" s="1"/>
  <c r="G144" i="9"/>
  <c r="F144" i="9"/>
  <c r="H143" i="9"/>
  <c r="G143" i="9"/>
  <c r="F143" i="9"/>
  <c r="E143" i="9"/>
  <c r="B143" i="9" s="1"/>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G46" i="9"/>
  <c r="F46" i="9"/>
  <c r="H45" i="9"/>
  <c r="G45" i="9"/>
  <c r="F45" i="9"/>
  <c r="E45" i="9"/>
  <c r="B45" i="9" s="1"/>
  <c r="H44" i="9"/>
  <c r="G44" i="9"/>
  <c r="F44" i="9"/>
  <c r="H43" i="9"/>
  <c r="G43" i="9"/>
  <c r="F43" i="9"/>
  <c r="E43" i="9"/>
  <c r="B43" i="9" s="1"/>
  <c r="H42" i="9"/>
  <c r="G42" i="9"/>
  <c r="F42" i="9"/>
  <c r="H41" i="9"/>
  <c r="G41" i="9"/>
  <c r="F41" i="9"/>
  <c r="E41" i="9"/>
  <c r="B41" i="9" s="1"/>
  <c r="H40" i="9"/>
  <c r="E40" i="9" s="1"/>
  <c r="B40" i="9" s="1"/>
  <c r="G40" i="9"/>
  <c r="F40" i="9"/>
  <c r="H39" i="9"/>
  <c r="G39" i="9"/>
  <c r="F39" i="9"/>
  <c r="E39" i="9"/>
  <c r="B39" i="9" s="1"/>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G33" i="9"/>
  <c r="F33" i="9"/>
  <c r="E33" i="9"/>
  <c r="B33" i="9" s="1"/>
  <c r="H32" i="9"/>
  <c r="E32" i="9" s="1"/>
  <c r="B32" i="9" s="1"/>
  <c r="G32" i="9"/>
  <c r="F32" i="9"/>
  <c r="H31" i="9"/>
  <c r="G31" i="9"/>
  <c r="F31" i="9"/>
  <c r="E31" i="9"/>
  <c r="B31" i="9" s="1"/>
  <c r="H30" i="9"/>
  <c r="G30" i="9"/>
  <c r="F30" i="9"/>
  <c r="H29" i="9"/>
  <c r="G29" i="9"/>
  <c r="F29" i="9"/>
  <c r="E29" i="9"/>
  <c r="B29" i="9" s="1"/>
  <c r="H28" i="9"/>
  <c r="E28" i="9" s="1"/>
  <c r="B28" i="9" s="1"/>
  <c r="G28" i="9"/>
  <c r="F28" i="9"/>
  <c r="H27" i="9"/>
  <c r="G27" i="9"/>
  <c r="F27" i="9"/>
  <c r="E27" i="9"/>
  <c r="B27" i="9" s="1"/>
  <c r="H26" i="9"/>
  <c r="G26" i="9"/>
  <c r="F26" i="9"/>
  <c r="H25" i="9"/>
  <c r="G25" i="9"/>
  <c r="F25" i="9"/>
  <c r="E25" i="9"/>
  <c r="B25" i="9" s="1"/>
  <c r="H24" i="9"/>
  <c r="E24" i="9" s="1"/>
  <c r="B24" i="9" s="1"/>
  <c r="G24" i="9"/>
  <c r="F24" i="9"/>
  <c r="H23" i="9"/>
  <c r="G23" i="9"/>
  <c r="F23" i="9"/>
  <c r="E23" i="9"/>
  <c r="B23" i="9" s="1"/>
  <c r="H22" i="9"/>
  <c r="G22" i="9"/>
  <c r="F22" i="9"/>
  <c r="H21" i="9"/>
  <c r="G21" i="9"/>
  <c r="F21" i="9"/>
  <c r="E21" i="9"/>
  <c r="B21" i="9" s="1"/>
  <c r="F20" i="9"/>
  <c r="F4" i="9"/>
  <c r="O3" i="9"/>
  <c r="G274" i="9" s="1"/>
  <c r="E274" i="9" s="1"/>
  <c r="B274" i="9" s="1"/>
  <c r="I3" i="9"/>
  <c r="H3" i="9"/>
  <c r="G3" i="9"/>
  <c r="D101" i="8"/>
  <c r="D95" i="8"/>
  <c r="D90" i="8"/>
  <c r="D85" i="8"/>
  <c r="D80" i="8"/>
  <c r="D75" i="8"/>
  <c r="D70" i="8"/>
  <c r="D65" i="8"/>
  <c r="D60" i="8"/>
  <c r="D55" i="8"/>
  <c r="D50" i="8"/>
  <c r="D44" i="8"/>
  <c r="D36" i="8"/>
  <c r="D26" i="8"/>
  <c r="D24" i="8" s="1"/>
  <c r="C1499" i="1" s="1"/>
  <c r="H1499" i="1" s="1"/>
  <c r="D18" i="8"/>
  <c r="D8" i="8"/>
  <c r="D6" i="8" s="1"/>
  <c r="C1481" i="1" s="1"/>
  <c r="H1481" i="1" s="1"/>
  <c r="E44" i="7"/>
  <c r="D44" i="7"/>
  <c r="E39" i="7"/>
  <c r="D39" i="7"/>
  <c r="E38" i="7"/>
  <c r="D38" i="7"/>
  <c r="E30" i="7"/>
  <c r="D30" i="7"/>
  <c r="E23" i="7"/>
  <c r="D23" i="7"/>
  <c r="E22" i="7"/>
  <c r="D22" i="7"/>
  <c r="E7" i="7"/>
  <c r="D7" i="7"/>
  <c r="C1438" i="1" s="1"/>
  <c r="E6" i="7"/>
  <c r="D6" i="7"/>
  <c r="C1437" i="1" s="1"/>
  <c r="E5" i="7"/>
  <c r="D5" i="7"/>
  <c r="H29" i="3" s="1"/>
  <c r="F140" i="6"/>
  <c r="F139" i="6"/>
  <c r="F138" i="6"/>
  <c r="F137" i="6"/>
  <c r="F136" i="6"/>
  <c r="F135" i="6"/>
  <c r="F134" i="6"/>
  <c r="F133" i="6"/>
  <c r="F132" i="6"/>
  <c r="F131" i="6"/>
  <c r="E130" i="6"/>
  <c r="D130" i="6"/>
  <c r="F130" i="6" s="1"/>
  <c r="E129" i="6"/>
  <c r="D129" i="6"/>
  <c r="F129" i="6" s="1"/>
  <c r="F128" i="6"/>
  <c r="F127" i="6"/>
  <c r="F126" i="6"/>
  <c r="F125" i="6"/>
  <c r="F124" i="6"/>
  <c r="F123" i="6"/>
  <c r="E122" i="6"/>
  <c r="E114" i="6" s="1"/>
  <c r="I27" i="3" s="1"/>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49" i="5"/>
  <c r="F248" i="5"/>
  <c r="F247" i="5"/>
  <c r="E246" i="5"/>
  <c r="D246" i="5"/>
  <c r="F244" i="5"/>
  <c r="F243" i="5"/>
  <c r="E242" i="5"/>
  <c r="D242" i="5"/>
  <c r="F242" i="5" s="1"/>
  <c r="F241" i="5"/>
  <c r="F240" i="5"/>
  <c r="E239" i="5"/>
  <c r="D239" i="5"/>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G292" i="9" s="1"/>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79" i="5"/>
  <c r="F178" i="5"/>
  <c r="E177" i="5"/>
  <c r="H289" i="9" s="1"/>
  <c r="D177" i="5"/>
  <c r="G289" i="9" s="1"/>
  <c r="E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46" i="5"/>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H286" i="9" s="1"/>
  <c r="D88" i="5"/>
  <c r="E87" i="5"/>
  <c r="E68" i="5" s="1"/>
  <c r="F86" i="5"/>
  <c r="F85" i="5"/>
  <c r="F84" i="5"/>
  <c r="F83" i="5"/>
  <c r="F82" i="5"/>
  <c r="F81" i="5"/>
  <c r="F80" i="5"/>
  <c r="E79" i="5"/>
  <c r="D79" i="5"/>
  <c r="F79" i="5" s="1"/>
  <c r="E78" i="5"/>
  <c r="D78" i="5"/>
  <c r="F77" i="5"/>
  <c r="F76" i="5"/>
  <c r="F75" i="5"/>
  <c r="F74" i="5"/>
  <c r="F73" i="5"/>
  <c r="F72" i="5"/>
  <c r="F71" i="5"/>
  <c r="E70" i="5"/>
  <c r="D70" i="5"/>
  <c r="E69" i="5"/>
  <c r="D69"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F592" i="4"/>
  <c r="F591" i="4"/>
  <c r="E590" i="4"/>
  <c r="D590" i="4"/>
  <c r="F590" i="4" s="1"/>
  <c r="F589" i="4"/>
  <c r="F588" i="4"/>
  <c r="E587" i="4"/>
  <c r="D587" i="4"/>
  <c r="F587" i="4" s="1"/>
  <c r="F586" i="4"/>
  <c r="E585" i="4"/>
  <c r="D585" i="4"/>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E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E421" i="4"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F421" i="4" s="1"/>
  <c r="D420" i="4"/>
  <c r="E418" i="4"/>
  <c r="D418" i="4"/>
  <c r="F418" i="4" s="1"/>
  <c r="E417" i="4"/>
  <c r="D412" i="1" s="1"/>
  <c r="D417" i="4"/>
  <c r="E416" i="4"/>
  <c r="E643" i="4" s="1"/>
  <c r="D637" i="1" s="1"/>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E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E298" i="4"/>
  <c r="E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D216" i="4"/>
  <c r="F216" i="4" s="1"/>
  <c r="E215" i="4"/>
  <c r="D215" i="4"/>
  <c r="F215" i="4" s="1"/>
  <c r="F214" i="4"/>
  <c r="F213" i="4"/>
  <c r="F212" i="4"/>
  <c r="F211" i="4"/>
  <c r="E210" i="4"/>
  <c r="E196" i="4" s="1"/>
  <c r="D192" i="1" s="1"/>
  <c r="D210" i="4"/>
  <c r="F210" i="4" s="1"/>
  <c r="F209" i="4"/>
  <c r="F208" i="4"/>
  <c r="F207" i="4"/>
  <c r="F206" i="4"/>
  <c r="F205" i="4"/>
  <c r="F204" i="4"/>
  <c r="F203" i="4"/>
  <c r="E202" i="4"/>
  <c r="D202" i="4"/>
  <c r="F202" i="4" s="1"/>
  <c r="F201" i="4"/>
  <c r="F200" i="4"/>
  <c r="F199" i="4"/>
  <c r="F198" i="4"/>
  <c r="E197" i="4"/>
  <c r="D197" i="4"/>
  <c r="F197" i="4" s="1"/>
  <c r="D196" i="4"/>
  <c r="F196" i="4" s="1"/>
  <c r="F195" i="4"/>
  <c r="F194" i="4"/>
  <c r="F193" i="4"/>
  <c r="F192" i="4"/>
  <c r="F191" i="4"/>
  <c r="F190" i="4"/>
  <c r="F189" i="4"/>
  <c r="E188" i="4"/>
  <c r="D188" i="4"/>
  <c r="F188" i="4" s="1"/>
  <c r="F187" i="4"/>
  <c r="F186" i="4"/>
  <c r="F185" i="4"/>
  <c r="F184" i="4"/>
  <c r="F183" i="4"/>
  <c r="F182" i="4"/>
  <c r="F181" i="4"/>
  <c r="F180" i="4"/>
  <c r="F179" i="4"/>
  <c r="F178" i="4"/>
  <c r="E177" i="4"/>
  <c r="E163" i="4" s="1"/>
  <c r="D159" i="1" s="1"/>
  <c r="D177" i="4"/>
  <c r="F177" i="4" s="1"/>
  <c r="F176" i="4"/>
  <c r="F175" i="4"/>
  <c r="F174" i="4"/>
  <c r="F173" i="4"/>
  <c r="F172" i="4"/>
  <c r="F171" i="4"/>
  <c r="F170" i="4"/>
  <c r="E169" i="4"/>
  <c r="D169" i="4"/>
  <c r="F169" i="4" s="1"/>
  <c r="F168" i="4"/>
  <c r="F167" i="4"/>
  <c r="F166" i="4"/>
  <c r="F165" i="4"/>
  <c r="E164" i="4"/>
  <c r="D164" i="4"/>
  <c r="F164" i="4" s="1"/>
  <c r="F162" i="4"/>
  <c r="F161" i="4"/>
  <c r="F160" i="4"/>
  <c r="E159" i="4"/>
  <c r="E152" i="4" s="1"/>
  <c r="D159" i="4"/>
  <c r="F159" i="4" s="1"/>
  <c r="F158" i="4"/>
  <c r="F157" i="4"/>
  <c r="F156" i="4"/>
  <c r="F155" i="4"/>
  <c r="F154" i="4"/>
  <c r="E153" i="4"/>
  <c r="D153" i="4"/>
  <c r="F153"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E106" i="4" s="1"/>
  <c r="D102" i="1" s="1"/>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F8" i="4" s="1"/>
  <c r="D7" i="4"/>
  <c r="F7" i="4" s="1"/>
  <c r="I36" i="3"/>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I25" i="3"/>
  <c r="H25" i="3"/>
  <c r="G25" i="3"/>
  <c r="B25" i="3"/>
  <c r="I24" i="3"/>
  <c r="G24" i="3"/>
  <c r="B24" i="3"/>
  <c r="G23" i="3"/>
  <c r="B23" i="3"/>
  <c r="I22" i="3"/>
  <c r="G22" i="3"/>
  <c r="B22" i="3"/>
  <c r="G21" i="3"/>
  <c r="B21" i="3"/>
  <c r="I20" i="3"/>
  <c r="G20" i="3"/>
  <c r="B20" i="3"/>
  <c r="G19" i="3"/>
  <c r="B19" i="3"/>
  <c r="G18" i="3"/>
  <c r="B18" i="3"/>
  <c r="G17" i="3"/>
  <c r="B17"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D1437" i="1"/>
  <c r="D1436"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D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C1227" i="1"/>
  <c r="D1226" i="1"/>
  <c r="C1226" i="1"/>
  <c r="D1225" i="1"/>
  <c r="C1225" i="1"/>
  <c r="H1225" i="1" s="1"/>
  <c r="D1224" i="1"/>
  <c r="C1224" i="1"/>
  <c r="D1223" i="1"/>
  <c r="C1223" i="1"/>
  <c r="D1221" i="1"/>
  <c r="C1221" i="1"/>
  <c r="H1221" i="1" s="1"/>
  <c r="D1220" i="1"/>
  <c r="C1220" i="1"/>
  <c r="H1220" i="1" s="1"/>
  <c r="D1219" i="1"/>
  <c r="C1219" i="1"/>
  <c r="H1219" i="1" s="1"/>
  <c r="D1218" i="1"/>
  <c r="C1218" i="1"/>
  <c r="H1218" i="1" s="1"/>
  <c r="D1217" i="1"/>
  <c r="C1217" i="1"/>
  <c r="D1216" i="1"/>
  <c r="C1216" i="1"/>
  <c r="D1215" i="1"/>
  <c r="C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D1151" i="1"/>
  <c r="C1151" i="1"/>
  <c r="H1151" i="1" s="1"/>
  <c r="D1150" i="1"/>
  <c r="C1150" i="1"/>
  <c r="H1150" i="1" s="1"/>
  <c r="D1149" i="1"/>
  <c r="C1149" i="1"/>
  <c r="H1149" i="1" s="1"/>
  <c r="D1148" i="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D989" i="1"/>
  <c r="C989" i="1"/>
  <c r="H989" i="1" s="1"/>
  <c r="D988" i="1"/>
  <c r="C988" i="1"/>
  <c r="H988" i="1" s="1"/>
  <c r="D987" i="1"/>
  <c r="C987" i="1"/>
  <c r="H987" i="1" s="1"/>
  <c r="D986" i="1"/>
  <c r="C986" i="1"/>
  <c r="H986" i="1" s="1"/>
  <c r="D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7" i="1"/>
  <c r="D632" i="1"/>
  <c r="C632" i="1"/>
  <c r="H632" i="1" s="1"/>
  <c r="D631" i="1"/>
  <c r="C631"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C415" i="1"/>
  <c r="C414" i="1"/>
  <c r="D413" i="1"/>
  <c r="C413" i="1"/>
  <c r="H413" i="1" s="1"/>
  <c r="C412" i="1"/>
  <c r="C411" i="1"/>
  <c r="D406" i="1"/>
  <c r="C406" i="1"/>
  <c r="H406" i="1" s="1"/>
  <c r="D405" i="1"/>
  <c r="C405" i="1"/>
  <c r="H405" i="1" s="1"/>
  <c r="D404" i="1"/>
  <c r="C404" i="1"/>
  <c r="H404" i="1" s="1"/>
  <c r="D402"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D385" i="1"/>
  <c r="C385" i="1"/>
  <c r="H385" i="1" s="1"/>
  <c r="D384" i="1"/>
  <c r="C384" i="1"/>
  <c r="H384" i="1" s="1"/>
  <c r="D383" i="1"/>
  <c r="C383" i="1"/>
  <c r="H383" i="1" s="1"/>
  <c r="D382" i="1"/>
  <c r="C382" i="1"/>
  <c r="H382" i="1" s="1"/>
  <c r="D381" i="1"/>
  <c r="C381" i="1"/>
  <c r="H381" i="1" s="1"/>
  <c r="D380" i="1"/>
  <c r="C380" i="1"/>
  <c r="H380" i="1" s="1"/>
  <c r="D379" i="1"/>
  <c r="C379" i="1"/>
  <c r="H379" i="1" s="1"/>
  <c r="D378" i="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5"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3" i="1"/>
  <c r="D292" i="1"/>
  <c r="C292" i="1"/>
  <c r="H292" i="1" s="1"/>
  <c r="D291" i="1"/>
  <c r="C291" i="1"/>
  <c r="H291" i="1" s="1"/>
  <c r="D290" i="1"/>
  <c r="C290" i="1"/>
  <c r="H290" i="1" s="1"/>
  <c r="D289" i="1"/>
  <c r="C289" i="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D164" i="1"/>
  <c r="C164" i="1"/>
  <c r="H164" i="1" s="1"/>
  <c r="D163" i="1"/>
  <c r="C163" i="1"/>
  <c r="H163" i="1" s="1"/>
  <c r="D162" i="1"/>
  <c r="C162" i="1"/>
  <c r="H162" i="1" s="1"/>
  <c r="D161" i="1"/>
  <c r="C161" i="1"/>
  <c r="H161" i="1" s="1"/>
  <c r="D160" i="1"/>
  <c r="D158" i="1"/>
  <c r="C158" i="1"/>
  <c r="H158" i="1" s="1"/>
  <c r="D157" i="1"/>
  <c r="C157" i="1"/>
  <c r="H157" i="1" s="1"/>
  <c r="D156" i="1"/>
  <c r="C156" i="1"/>
  <c r="H156" i="1" s="1"/>
  <c r="D155" i="1"/>
  <c r="D154" i="1"/>
  <c r="C154" i="1"/>
  <c r="H154" i="1" s="1"/>
  <c r="D153" i="1"/>
  <c r="C153" i="1"/>
  <c r="H153" i="1" s="1"/>
  <c r="D152" i="1"/>
  <c r="C152" i="1"/>
  <c r="H152" i="1" s="1"/>
  <c r="D151" i="1"/>
  <c r="C151" i="1"/>
  <c r="H151" i="1" s="1"/>
  <c r="D150" i="1"/>
  <c r="C150" i="1"/>
  <c r="H150" i="1" s="1"/>
  <c r="D149" i="1"/>
  <c r="C149" i="1"/>
  <c r="H149"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D129" i="1"/>
  <c r="D128" i="1"/>
  <c r="C128" i="1"/>
  <c r="H128" i="1" s="1"/>
  <c r="D127" i="1"/>
  <c r="C127" i="1"/>
  <c r="H127" i="1" s="1"/>
  <c r="D126" i="1"/>
  <c r="C126" i="1"/>
  <c r="H126" i="1" s="1"/>
  <c r="D125" i="1"/>
  <c r="C125" i="1"/>
  <c r="H125" i="1" s="1"/>
  <c r="D124" i="1"/>
  <c r="D123" i="1"/>
  <c r="C123" i="1"/>
  <c r="H123" i="1" s="1"/>
  <c r="D122" i="1"/>
  <c r="C122" i="1"/>
  <c r="H122" i="1" s="1"/>
  <c r="D121" i="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E26" i="9" l="1"/>
  <c r="B26" i="9" s="1"/>
  <c r="F214" i="9"/>
  <c r="B214" i="9" s="1"/>
  <c r="F216" i="9"/>
  <c r="B216" i="9" s="1"/>
  <c r="E284" i="9"/>
  <c r="B284" i="9" s="1"/>
  <c r="C1436" i="1"/>
  <c r="H631" i="1"/>
  <c r="E273" i="9"/>
  <c r="B273" i="9" s="1"/>
  <c r="H1215" i="1"/>
  <c r="H1216" i="1"/>
  <c r="H1217" i="1"/>
  <c r="F238" i="5"/>
  <c r="F239" i="5"/>
  <c r="D49" i="8"/>
  <c r="C1524" i="1" s="1"/>
  <c r="H1524" i="1" s="1"/>
  <c r="C1501" i="1"/>
  <c r="H1501" i="1" s="1"/>
  <c r="C1483" i="1"/>
  <c r="H1483" i="1" s="1"/>
  <c r="E141" i="6"/>
  <c r="H1269" i="1"/>
  <c r="H1226" i="1"/>
  <c r="H1223" i="1"/>
  <c r="H1224" i="1"/>
  <c r="F246" i="5"/>
  <c r="E245" i="5"/>
  <c r="E237" i="5" s="1"/>
  <c r="D1227" i="1"/>
  <c r="H1227" i="1" s="1"/>
  <c r="D411" i="1"/>
  <c r="H289" i="1"/>
  <c r="F643" i="4"/>
  <c r="H411" i="1"/>
  <c r="H412" i="1"/>
  <c r="H637" i="1"/>
  <c r="C1409" i="1"/>
  <c r="H1409" i="1" s="1"/>
  <c r="D114" i="6"/>
  <c r="E280" i="9"/>
  <c r="B280" i="9" s="1"/>
  <c r="C1148" i="1"/>
  <c r="H1148" i="1" s="1"/>
  <c r="C1013" i="1"/>
  <c r="H1013" i="1" s="1"/>
  <c r="E46" i="9"/>
  <c r="B46" i="9" s="1"/>
  <c r="E22" i="9"/>
  <c r="B22" i="9" s="1"/>
  <c r="C386" i="1"/>
  <c r="H386" i="1" s="1"/>
  <c r="C378" i="1"/>
  <c r="H378" i="1" s="1"/>
  <c r="C358" i="1"/>
  <c r="H358" i="1" s="1"/>
  <c r="C364" i="1"/>
  <c r="H364" i="1" s="1"/>
  <c r="E44" i="9"/>
  <c r="B44" i="9" s="1"/>
  <c r="E42" i="9"/>
  <c r="B42" i="9" s="1"/>
  <c r="C165" i="1"/>
  <c r="H165" i="1" s="1"/>
  <c r="C160" i="1"/>
  <c r="H160" i="1" s="1"/>
  <c r="D163" i="4"/>
  <c r="C155" i="1"/>
  <c r="H155" i="1" s="1"/>
  <c r="D152" i="4"/>
  <c r="C148" i="1" s="1"/>
  <c r="G148" i="1" s="1"/>
  <c r="C129" i="1"/>
  <c r="H129" i="1" s="1"/>
  <c r="C130" i="1"/>
  <c r="H130" i="1" s="1"/>
  <c r="C124" i="1"/>
  <c r="H124" i="1" s="1"/>
  <c r="C120" i="1"/>
  <c r="H120" i="1" s="1"/>
  <c r="C121" i="1"/>
  <c r="H121" i="1" s="1"/>
  <c r="D106" i="4"/>
  <c r="E30" i="9"/>
  <c r="B30" i="9" s="1"/>
  <c r="E6" i="4"/>
  <c r="D3" i="1"/>
  <c r="H3" i="1" s="1"/>
  <c r="E420" i="4"/>
  <c r="D415" i="1"/>
  <c r="I21" i="3"/>
  <c r="D1046" i="1"/>
  <c r="E151" i="4"/>
  <c r="D148" i="1"/>
  <c r="H415" i="1"/>
  <c r="H1436" i="1"/>
  <c r="H1437" i="1"/>
  <c r="H1438" i="1"/>
  <c r="J1439" i="1"/>
  <c r="J1440" i="1"/>
  <c r="J1441" i="1"/>
  <c r="J1442" i="1"/>
  <c r="J1443" i="1"/>
  <c r="J1444" i="1"/>
  <c r="J1445" i="1"/>
  <c r="J1446" i="1"/>
  <c r="J1447" i="1"/>
  <c r="J1448" i="1"/>
  <c r="J1449" i="1"/>
  <c r="J1450" i="1"/>
  <c r="J1451" i="1"/>
  <c r="J1452" i="1"/>
  <c r="H1453" i="1"/>
  <c r="H1454" i="1"/>
  <c r="J1455" i="1"/>
  <c r="J1456" i="1"/>
  <c r="J1457" i="1"/>
  <c r="J1458" i="1"/>
  <c r="J1459" i="1"/>
  <c r="J1460" i="1"/>
  <c r="H1461" i="1"/>
  <c r="J1462" i="1"/>
  <c r="J1463" i="1"/>
  <c r="J1464" i="1"/>
  <c r="J1465" i="1"/>
  <c r="J1466" i="1"/>
  <c r="J1467" i="1"/>
  <c r="J1468" i="1"/>
  <c r="H1469" i="1"/>
  <c r="H1470" i="1"/>
  <c r="J1471" i="1"/>
  <c r="J1472" i="1"/>
  <c r="J1473" i="1"/>
  <c r="J1474" i="1"/>
  <c r="H1475" i="1"/>
  <c r="J1476" i="1"/>
  <c r="J1477" i="1"/>
  <c r="J1478" i="1"/>
  <c r="J1479" i="1"/>
  <c r="E408" i="4"/>
  <c r="D403" i="1" s="1"/>
  <c r="E636" i="4"/>
  <c r="D630" i="1" s="1"/>
  <c r="G142" i="9"/>
  <c r="E142" i="9" s="1"/>
  <c r="B142" i="9" s="1"/>
  <c r="D593" i="4"/>
  <c r="F78" i="5"/>
  <c r="D245" i="5"/>
  <c r="D224" i="4"/>
  <c r="D252" i="4"/>
  <c r="D263" i="4"/>
  <c r="D299" i="4"/>
  <c r="D351" i="4"/>
  <c r="D529" i="4"/>
  <c r="F585" i="4"/>
  <c r="D580" i="4"/>
  <c r="E6" i="5"/>
  <c r="F19" i="5"/>
  <c r="D12" i="5"/>
  <c r="F106" i="5"/>
  <c r="D87" i="5"/>
  <c r="D68" i="5" s="1"/>
  <c r="G291" i="9"/>
  <c r="E291" i="9" s="1"/>
  <c r="B291" i="9" s="1"/>
  <c r="D176" i="5"/>
  <c r="D5" i="6"/>
  <c r="D89" i="6"/>
  <c r="D43" i="8"/>
  <c r="F13" i="5"/>
  <c r="F63" i="5"/>
  <c r="F69" i="5"/>
  <c r="F70" i="5"/>
  <c r="G286" i="9"/>
  <c r="E286" i="9" s="1"/>
  <c r="B286" i="9" s="1"/>
  <c r="F146" i="5"/>
  <c r="E287" i="9"/>
  <c r="B287" i="9" s="1"/>
  <c r="E289" i="9"/>
  <c r="B289" i="9" s="1"/>
  <c r="F180" i="5"/>
  <c r="E292" i="9"/>
  <c r="B292" i="9" s="1"/>
  <c r="F250" i="5"/>
  <c r="G297" i="9"/>
  <c r="E297" i="9" s="1"/>
  <c r="E296" i="9" s="1"/>
  <c r="I10" i="3" s="1"/>
  <c r="B213" i="9"/>
  <c r="B215" i="9"/>
  <c r="B217" i="9"/>
  <c r="B219" i="9"/>
  <c r="B221" i="9"/>
  <c r="B223" i="9"/>
  <c r="F275" i="9"/>
  <c r="D644" i="4"/>
  <c r="E644" i="4"/>
  <c r="D638"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H617" i="1"/>
  <c r="G617" i="1"/>
  <c r="G618" i="1"/>
  <c r="G619"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E412" i="4"/>
  <c r="H20" i="9"/>
  <c r="F152" i="4"/>
  <c r="F416" i="4"/>
  <c r="F417" i="4"/>
  <c r="F420" i="4"/>
  <c r="F603" i="4"/>
  <c r="F88" i="5"/>
  <c r="F149" i="5"/>
  <c r="F177" i="5"/>
  <c r="F190" i="5"/>
  <c r="F206" i="5"/>
  <c r="F5" i="6"/>
  <c r="B297" i="9"/>
  <c r="D42" i="8"/>
  <c r="G278" i="9"/>
  <c r="E278" i="9" s="1"/>
  <c r="B278" i="9" s="1"/>
  <c r="G277" i="9"/>
  <c r="E277" i="9" s="1"/>
  <c r="B27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164" i="9"/>
  <c r="G163" i="9"/>
  <c r="E163" i="9" s="1"/>
  <c r="B163" i="9" s="1"/>
  <c r="G162" i="9"/>
  <c r="E162" i="9" s="1"/>
  <c r="B162" i="9" s="1"/>
  <c r="G161" i="9"/>
  <c r="E161" i="9" s="1"/>
  <c r="B161" i="9" s="1"/>
  <c r="G160" i="9"/>
  <c r="E160" i="9" s="1"/>
  <c r="B160" i="9" s="1"/>
  <c r="I10" i="9"/>
  <c r="F212" i="9" l="1"/>
  <c r="B212" i="9" s="1"/>
  <c r="G1524" i="1"/>
  <c r="G1483" i="1"/>
  <c r="I28" i="3"/>
  <c r="D1435" i="1"/>
  <c r="D1222" i="1"/>
  <c r="I23" i="3"/>
  <c r="D1214" i="1"/>
  <c r="E175" i="5"/>
  <c r="D1152" i="1" s="1"/>
  <c r="F114" i="6"/>
  <c r="C1408" i="1"/>
  <c r="H27" i="3"/>
  <c r="D141" i="6"/>
  <c r="F141" i="6" s="1"/>
  <c r="G1013" i="1"/>
  <c r="B191" i="9"/>
  <c r="F163" i="4"/>
  <c r="C159" i="1"/>
  <c r="G20" i="9"/>
  <c r="H148" i="1"/>
  <c r="F106" i="4"/>
  <c r="C102" i="1"/>
  <c r="D6" i="4"/>
  <c r="F68" i="5"/>
  <c r="H21" i="3"/>
  <c r="C1046" i="1"/>
  <c r="C1518" i="1"/>
  <c r="I35" i="3"/>
  <c r="C1299" i="1"/>
  <c r="H24" i="3"/>
  <c r="F580" i="4"/>
  <c r="C574" i="1"/>
  <c r="F529" i="4"/>
  <c r="D528" i="4"/>
  <c r="C523" i="1"/>
  <c r="F299" i="4"/>
  <c r="D298" i="4"/>
  <c r="C294" i="1"/>
  <c r="F252" i="4"/>
  <c r="C248" i="1"/>
  <c r="F593" i="4"/>
  <c r="C587" i="1"/>
  <c r="E635" i="4"/>
  <c r="D629" i="1" s="1"/>
  <c r="D414" i="1"/>
  <c r="I16" i="3"/>
  <c r="D2" i="1"/>
  <c r="E164" i="9"/>
  <c r="B164" i="9" s="1"/>
  <c r="E165" i="9"/>
  <c r="B165" i="9" s="1"/>
  <c r="E20" i="9"/>
  <c r="E19" i="9" s="1"/>
  <c r="F89" i="6"/>
  <c r="C1383" i="1"/>
  <c r="F176" i="5"/>
  <c r="C1153" i="1"/>
  <c r="H22" i="3"/>
  <c r="F87" i="5"/>
  <c r="C1065" i="1"/>
  <c r="F12" i="5"/>
  <c r="D7" i="5"/>
  <c r="C990" i="1"/>
  <c r="H276" i="9"/>
  <c r="D984" i="1"/>
  <c r="F351" i="4"/>
  <c r="D350" i="4"/>
  <c r="C346" i="1"/>
  <c r="F263" i="4"/>
  <c r="C259" i="1"/>
  <c r="F224" i="4"/>
  <c r="D151" i="4"/>
  <c r="C220" i="1"/>
  <c r="F245" i="5"/>
  <c r="D237" i="5"/>
  <c r="D175" i="5" s="1"/>
  <c r="C1222" i="1"/>
  <c r="E289" i="4"/>
  <c r="I17" i="3"/>
  <c r="D147" i="1"/>
  <c r="F644" i="4"/>
  <c r="C638" i="1"/>
  <c r="G638" i="1" s="1"/>
  <c r="K1432" i="9"/>
  <c r="G295" i="9"/>
  <c r="E295" i="9" s="1"/>
  <c r="B295" i="9" s="1"/>
  <c r="I34" i="3"/>
  <c r="C1517" i="1"/>
  <c r="G294" i="9"/>
  <c r="E294" i="9" s="1"/>
  <c r="H28" i="3"/>
  <c r="G299" i="9"/>
  <c r="E299" i="9" s="1"/>
  <c r="B20" i="9"/>
  <c r="E639" i="4"/>
  <c r="D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1408" i="1" l="1"/>
  <c r="G1408" i="1"/>
  <c r="C1435" i="1"/>
  <c r="H159" i="1"/>
  <c r="G159" i="1"/>
  <c r="H102" i="1"/>
  <c r="G102" i="1"/>
  <c r="H16" i="3"/>
  <c r="C2" i="1"/>
  <c r="G2" i="1" s="1"/>
  <c r="F6" i="4"/>
  <c r="F175" i="5"/>
  <c r="C1152" i="1"/>
  <c r="H1222" i="1"/>
  <c r="G1222" i="1"/>
  <c r="D289" i="4"/>
  <c r="H17" i="3"/>
  <c r="C147" i="1"/>
  <c r="F151" i="4"/>
  <c r="H259" i="1"/>
  <c r="G259" i="1"/>
  <c r="H346" i="1"/>
  <c r="G346" i="1"/>
  <c r="F7" i="5"/>
  <c r="C985" i="1"/>
  <c r="D6" i="5"/>
  <c r="H20" i="3"/>
  <c r="H1065" i="1"/>
  <c r="G1065" i="1"/>
  <c r="H1383" i="1"/>
  <c r="G1383" i="1"/>
  <c r="D407" i="4"/>
  <c r="C293" i="1"/>
  <c r="D412" i="4"/>
  <c r="F298" i="4"/>
  <c r="H523" i="1"/>
  <c r="G523" i="1"/>
  <c r="H1299" i="1"/>
  <c r="G1299" i="1"/>
  <c r="H1518" i="1"/>
  <c r="G1518" i="1"/>
  <c r="D285" i="1"/>
  <c r="E413" i="4"/>
  <c r="E290" i="4"/>
  <c r="D286" i="1" s="1"/>
  <c r="E291" i="4"/>
  <c r="D287" i="1" s="1"/>
  <c r="F237" i="5"/>
  <c r="C1214" i="1"/>
  <c r="H23" i="3"/>
  <c r="H220" i="1"/>
  <c r="G220" i="1"/>
  <c r="D408" i="4"/>
  <c r="C345" i="1"/>
  <c r="F350" i="4"/>
  <c r="H990" i="1"/>
  <c r="G990" i="1"/>
  <c r="H1153" i="1"/>
  <c r="G1153" i="1"/>
  <c r="H2" i="1"/>
  <c r="G414" i="1"/>
  <c r="H414" i="1"/>
  <c r="H587" i="1"/>
  <c r="G587" i="1"/>
  <c r="H248" i="1"/>
  <c r="G248" i="1"/>
  <c r="H294" i="1"/>
  <c r="G294" i="1"/>
  <c r="D636" i="4"/>
  <c r="C522" i="1"/>
  <c r="D635" i="4"/>
  <c r="F528" i="4"/>
  <c r="H574" i="1"/>
  <c r="G574" i="1"/>
  <c r="H1046" i="1"/>
  <c r="G1046" i="1"/>
  <c r="H638" i="1"/>
  <c r="D633" i="1"/>
  <c r="B299" i="9"/>
  <c r="E298" i="9"/>
  <c r="H1435" i="1"/>
  <c r="G1435" i="1"/>
  <c r="H9" i="3"/>
  <c r="B294" i="9"/>
  <c r="E293" i="9"/>
  <c r="H1517" i="1"/>
  <c r="G1517" i="1"/>
  <c r="H11" i="3"/>
  <c r="H522" i="1" l="1"/>
  <c r="G522" i="1"/>
  <c r="F408" i="4"/>
  <c r="C403" i="1"/>
  <c r="H1214" i="1"/>
  <c r="G1214" i="1"/>
  <c r="E640" i="4"/>
  <c r="D408" i="1"/>
  <c r="E414" i="4"/>
  <c r="D409" i="1" s="1"/>
  <c r="E415" i="4"/>
  <c r="D410" i="1" s="1"/>
  <c r="H293" i="1"/>
  <c r="G293" i="1"/>
  <c r="H985" i="1"/>
  <c r="G985" i="1"/>
  <c r="H1152" i="1"/>
  <c r="G1152" i="1"/>
  <c r="F635" i="4"/>
  <c r="C629" i="1"/>
  <c r="F636" i="4"/>
  <c r="C630" i="1"/>
  <c r="H345" i="1"/>
  <c r="G345" i="1"/>
  <c r="D639" i="4"/>
  <c r="F412" i="4"/>
  <c r="C407" i="1"/>
  <c r="F407" i="4"/>
  <c r="C402" i="1"/>
  <c r="C984" i="1"/>
  <c r="G276" i="9"/>
  <c r="E276" i="9" s="1"/>
  <c r="G282" i="9"/>
  <c r="E282" i="9" s="1"/>
  <c r="B282" i="9" s="1"/>
  <c r="F6" i="5"/>
  <c r="H147" i="1"/>
  <c r="G147" i="1"/>
  <c r="C285" i="1"/>
  <c r="D291" i="4"/>
  <c r="D290" i="4"/>
  <c r="D413" i="4"/>
  <c r="F289" i="4"/>
  <c r="N3" i="9"/>
  <c r="I11" i="3"/>
  <c r="K3" i="9"/>
  <c r="I9" i="3"/>
  <c r="F290" i="4" l="1"/>
  <c r="C286" i="1"/>
  <c r="H285" i="1"/>
  <c r="G285" i="1"/>
  <c r="D415" i="4"/>
  <c r="C408" i="1"/>
  <c r="D640" i="4"/>
  <c r="D641" i="4" s="1"/>
  <c r="F413" i="4"/>
  <c r="C287" i="1"/>
  <c r="F291" i="4"/>
  <c r="B276" i="9"/>
  <c r="E275" i="9"/>
  <c r="H402" i="1"/>
  <c r="G402" i="1"/>
  <c r="G407" i="1"/>
  <c r="H407" i="1"/>
  <c r="H630" i="1"/>
  <c r="G630" i="1"/>
  <c r="H629" i="1"/>
  <c r="G629" i="1"/>
  <c r="H403" i="1"/>
  <c r="G403" i="1"/>
  <c r="H8" i="3"/>
  <c r="M3" i="9" s="1"/>
  <c r="H984" i="1"/>
  <c r="G984" i="1"/>
  <c r="D414" i="4"/>
  <c r="F639" i="4"/>
  <c r="C633" i="1"/>
  <c r="E641" i="4"/>
  <c r="D634" i="1"/>
  <c r="E642" i="4"/>
  <c r="G633" i="1" l="1"/>
  <c r="H633" i="1"/>
  <c r="E646" i="4"/>
  <c r="D636" i="1"/>
  <c r="D635" i="1"/>
  <c r="E645" i="4"/>
  <c r="F641" i="4"/>
  <c r="C635" i="1"/>
  <c r="C409" i="1"/>
  <c r="F414" i="4"/>
  <c r="I8" i="3"/>
  <c r="H408" i="1"/>
  <c r="G408" i="1"/>
  <c r="H286" i="1"/>
  <c r="G286" i="1"/>
  <c r="G287" i="1"/>
  <c r="H287" i="1"/>
  <c r="D642" i="4"/>
  <c r="D645" i="4" s="1"/>
  <c r="C634" i="1"/>
  <c r="F640" i="4"/>
  <c r="F415" i="4"/>
  <c r="C410" i="1"/>
  <c r="H18" i="3" l="1"/>
  <c r="F645" i="4"/>
  <c r="C639" i="1"/>
  <c r="H634" i="1"/>
  <c r="G634" i="1"/>
  <c r="H409" i="1"/>
  <c r="G409" i="1"/>
  <c r="I18" i="3"/>
  <c r="D639" i="1"/>
  <c r="G410" i="1"/>
  <c r="H410" i="1"/>
  <c r="D646" i="4"/>
  <c r="C636" i="1"/>
  <c r="F642" i="4"/>
  <c r="G635" i="1"/>
  <c r="H635" i="1"/>
  <c r="D640" i="1"/>
  <c r="I19" i="3"/>
  <c r="F646" i="4" l="1"/>
  <c r="C640" i="1"/>
  <c r="H19" i="3"/>
  <c r="H7" i="3"/>
  <c r="H636" i="1"/>
  <c r="G636" i="1"/>
  <c r="G639" i="1"/>
  <c r="H639" i="1"/>
  <c r="I7" i="3" l="1"/>
  <c r="J3" i="9"/>
  <c r="G640" i="1"/>
  <c r="H640" i="1"/>
  <c r="L272" i="9" l="1"/>
  <c r="G18" i="9"/>
  <c r="I17" i="9"/>
  <c r="G17" i="9"/>
  <c r="L16" i="9"/>
  <c r="G16" i="9"/>
  <c r="L15" i="9"/>
  <c r="G15" i="9"/>
  <c r="J5" i="9"/>
  <c r="I6" i="9"/>
  <c r="K6" i="9"/>
  <c r="J7" i="9"/>
  <c r="I8" i="9"/>
  <c r="K8" i="9"/>
  <c r="J9" i="9"/>
  <c r="J10" i="9"/>
  <c r="I11" i="9"/>
  <c r="K11" i="9"/>
  <c r="J12" i="9"/>
  <c r="I13" i="9"/>
  <c r="K13" i="9"/>
  <c r="M272" i="9"/>
  <c r="H18" i="9"/>
  <c r="J17" i="9"/>
  <c r="H17" i="9"/>
  <c r="M16" i="9"/>
  <c r="H16" i="9"/>
  <c r="M15" i="9"/>
  <c r="H15" i="9"/>
  <c r="I5" i="9"/>
  <c r="K5" i="9"/>
  <c r="J6" i="9"/>
  <c r="I7" i="9"/>
  <c r="K7" i="9"/>
  <c r="J8" i="9"/>
  <c r="I9" i="9"/>
  <c r="K9" i="9"/>
  <c r="K10" i="9"/>
  <c r="J11" i="9"/>
  <c r="I12" i="9"/>
  <c r="K12" i="9"/>
  <c r="J13" i="9"/>
  <c r="E12" i="9" l="1"/>
  <c r="B12" i="9" s="1"/>
  <c r="E9" i="9"/>
  <c r="B9" i="9" s="1"/>
  <c r="E5" i="9"/>
  <c r="B5" i="9" s="1"/>
  <c r="E13" i="9"/>
  <c r="B13" i="9" s="1"/>
  <c r="E10" i="9"/>
  <c r="B10" i="9" s="1"/>
  <c r="E6" i="9"/>
  <c r="B6" i="9" s="1"/>
  <c r="E15" i="9"/>
  <c r="E16" i="9"/>
  <c r="E17" i="9"/>
  <c r="B17" i="9" s="1"/>
  <c r="E18" i="9"/>
  <c r="B18" i="9" s="1"/>
  <c r="E7" i="9"/>
  <c r="B7" i="9" s="1"/>
  <c r="E11" i="9"/>
  <c r="B11" i="9" s="1"/>
  <c r="E8" i="9"/>
  <c r="B8" i="9" s="1"/>
  <c r="F15" i="9"/>
  <c r="F16" i="9"/>
  <c r="F272" i="9"/>
  <c r="B16" i="9" l="1"/>
  <c r="E14" i="9"/>
  <c r="B15" i="9"/>
  <c r="E4" i="9"/>
  <c r="E3" i="9" s="1"/>
  <c r="F19" i="9"/>
  <c r="B272" i="9"/>
  <c r="F14" i="9"/>
  <c r="F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<sst xmlns="http://schemas.openxmlformats.org/spreadsheetml/2006/main" count="4312" uniqueCount="3393">
  <si>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</si>
  <si>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</si>
  <si>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</si>
  <si>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</si>
  <si>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</si>
  <si>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</si>
  <si>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</si>
  <si>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</si>
  <si>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</si>
  <si>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</si>
  <si>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</si>
  <si>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</si>
  <si>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</si>
  <si>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</si>
  <si>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</si>
  <si>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</si>
  <si>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</si>
  <si>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</si>
  <si>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</si>
  <si>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</si>
  <si>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</si>
  <si>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</si>
  <si>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</si>
  <si>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</si>
  <si>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</si>
  <si>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</si>
  <si>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</si>
  <si>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</si>
  <si>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</si>
  <si>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</si>
  <si>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</si>
  <si>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</si>
  <si>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</si>
  <si>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</si>
  <si>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</si>
  <si>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</si>
  <si>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</si>
  <si>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</si>
  <si>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</si>
  <si>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</si>
  <si>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</si>
  <si>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</si>
  <si>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</si>
  <si>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</si>
  <si>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</si>
  <si>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</si>
  <si>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</si>
  <si>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</si>
  <si>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</si>
  <si>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</si>
  <si>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</si>
  <si>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</si>
  <si>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</si>
  <si>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</si>
  <si>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</si>
  <si>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</si>
  <si>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</si>
  <si>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</si>
  <si>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</si>
  <si>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</si>
  <si>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</si>
  <si>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</si>
  <si>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</si>
  <si>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</si>
  <si>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</si>
  <si>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</si>
  <si>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</si>
  <si>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</si>
  <si>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</si>
  <si>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</si>
  <si>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</si>
  <si>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</si>
  <si>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</si>
  <si>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</si>
  <si>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</si>
  <si>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</si>
  <si>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</si>
  <si>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</si>
  <si>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</si>
  <si>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</si>
  <si>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</si>
  <si>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</si>
  <si>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</si>
  <si>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</si>
  <si>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</si>
  <si>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</si>
  <si>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</si>
  <si>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</si>
  <si>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</si>
  <si>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</si>
  <si>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</si>
  <si>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</si>
  <si>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</si>
  <si>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</si>
  <si>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</si>
  <si>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</si>
  <si>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</si>
  <si>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</si>
  <si>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</si>
  <si>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</si>
  <si>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</si>
  <si>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</si>
  <si>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</si>
  <si>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</si>
  <si>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</si>
  <si>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</si>
  <si>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</si>
  <si>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</si>
  <si>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</si>
  <si>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</si>
  <si>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</si>
  <si>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</si>
  <si>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</si>
  <si>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</si>
  <si>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</si>
  <si>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</si>
  <si>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</si>
  <si>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</si>
  <si>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</si>
  <si>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</si>
  <si>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</si>
  <si>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</si>
  <si>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</si>
  <si>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</si>
  <si>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</si>
  <si>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</si>
  <si>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</si>
  <si>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</si>
  <si>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</si>
  <si>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</si>
  <si>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</si>
  <si>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</si>
  <si>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</si>
  <si>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</si>
  <si>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</si>
  <si>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</si>
  <si>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</si>
  <si>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</si>
  <si>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</si>
  <si>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</si>
  <si>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</si>
  <si>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</si>
  <si>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</si>
  <si>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</si>
  <si>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</si>
  <si>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</si>
  <si>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</si>
  <si>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</si>
  <si>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</si>
  <si>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</si>
  <si>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</si>
  <si>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</si>
  <si>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</si>
  <si>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</si>
  <si>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</si>
  <si>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</si>
  <si>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</si>
  <si>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</si>
  <si>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</si>
  <si>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</si>
  <si>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</si>
  <si>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</si>
  <si>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</si>
  <si>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</si>
  <si>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</si>
  <si>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</si>
  <si>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</si>
  <si>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</si>
  <si>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</si>
  <si>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</si>
  <si>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</si>
  <si>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</si>
  <si>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</si>
  <si>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</si>
  <si>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</si>
  <si>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</si>
  <si>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</si>
  <si>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</si>
  <si>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</si>
  <si>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</si>
  <si>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</si>
  <si>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</si>
  <si>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</si>
  <si>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</si>
  <si>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</si>
  <si>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</si>
  <si>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</si>
  <si>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</si>
  <si>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</si>
  <si>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</si>
  <si>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</si>
  <si>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</si>
  <si>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</si>
  <si>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</si>
  <si>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</si>
  <si>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</si>
  <si>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</si>
  <si>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</si>
  <si>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</si>
  <si>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</si>
  <si>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</si>
  <si>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</si>
  <si>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</si>
  <si>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</si>
  <si>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</si>
  <si>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</si>
  <si>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</si>
  <si>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</si>
  <si>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</si>
  <si>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</si>
  <si>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</si>
  <si>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</si>
  <si>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</si>
  <si>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</si>
  <si>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</si>
  <si>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</si>
  <si>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</si>
  <si>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</si>
  <si>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</si>
  <si>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</si>
  <si>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</si>
  <si>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</si>
  <si>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</si>
  <si>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</si>
  <si>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</si>
  <si>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</si>
  <si>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</si>
  <si>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</si>
  <si>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</si>
  <si>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</si>
  <si>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</si>
  <si>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</si>
  <si>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</si>
  <si>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</si>
  <si>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</si>
  <si>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</si>
  <si>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</si>
  <si>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</si>
  <si>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</si>
  <si>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</si>
  <si>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</si>
  <si>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</si>
  <si>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</si>
  <si>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</si>
  <si>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</si>
  <si>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</si>
  <si>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</si>
  <si>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</si>
  <si>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</si>
  <si>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</si>
  <si>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</si>
  <si>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</si>
  <si>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</si>
  <si>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</si>
  <si>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</si>
  <si>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</si>
  <si>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</si>
  <si>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</si>
  <si>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</si>
  <si>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</si>
  <si>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</si>
  <si>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</si>
  <si>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</si>
  <si>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</si>
  <si>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</si>
  <si>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</si>
  <si>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</si>
  <si>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</si>
  <si>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</si>
  <si>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</si>
  <si>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</si>
  <si>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</si>
  <si>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</si>
  <si>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</si>
  <si>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</si>
  <si>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</si>
  <si>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</si>
  <si>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</si>
  <si>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</si>
  <si>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</si>
  <si>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</si>
  <si>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</si>
  <si>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</si>
  <si>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</si>
  <si>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</si>
  <si>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</si>
  <si>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</si>
  <si>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</si>
  <si>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</si>
  <si>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</si>
  <si>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</si>
  <si>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</si>
  <si>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</si>
  <si>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</si>
  <si>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</si>
  <si>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</si>
  <si>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</si>
  <si>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</si>
  <si>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</si>
  <si>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</si>
  <si>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</si>
  <si>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</si>
  <si>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</si>
  <si>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</si>
  <si>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</si>
  <si>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</si>
  <si>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</si>
  <si>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</si>
  <si>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</si>
  <si>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</si>
  <si>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</si>
  <si>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</si>
  <si>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</si>
  <si>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</si>
  <si>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</si>
  <si>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</si>
  <si>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</si>
  <si>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</si>
  <si>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</si>
  <si>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</si>
  <si>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</si>
  <si>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</si>
  <si>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</si>
  <si>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</si>
  <si>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</si>
  <si>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</si>
  <si>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</si>
  <si>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</si>
  <si>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</si>
  <si>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</si>
  <si>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</si>
  <si>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</si>
  <si>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</si>
  <si>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</si>
  <si>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</si>
  <si>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</si>
  <si>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</si>
  <si>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</si>
  <si>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</si>
  <si>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</si>
  <si>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</si>
  <si>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</si>
  <si>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</si>
  <si>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</si>
  <si>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</si>
  <si>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</si>
  <si>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</si>
  <si>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</si>
  <si>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</si>
  <si>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</si>
  <si>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</si>
  <si>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</si>
  <si>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</si>
  <si>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</si>
  <si>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</si>
  <si>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</si>
  <si>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</si>
  <si>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</si>
  <si>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</si>
  <si>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</si>
  <si>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</si>
  <si>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</si>
  <si>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</si>
  <si>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</si>
  <si>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</si>
  <si>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</si>
  <si>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</si>
  <si>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</si>
  <si>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</si>
  <si>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</si>
  <si>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</si>
  <si>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</si>
  <si>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</si>
  <si>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</si>
  <si>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</si>
  <si>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</si>
  <si>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</si>
  <si>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</si>
  <si>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</si>
  <si>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</si>
  <si>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</si>
  <si>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</si>
  <si>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</si>
  <si>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</si>
  <si>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</si>
  <si>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</si>
  <si>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</si>
  <si>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</si>
  <si>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</si>
  <si>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</si>
  <si>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</si>
  <si>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</si>
  <si>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</si>
  <si>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</si>
  <si>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</si>
  <si>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</si>
  <si>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</si>
  <si>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</si>
  <si>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</si>
  <si>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</si>
  <si>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</si>
  <si>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</si>
  <si>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</si>
  <si>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</si>
  <si>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</si>
  <si>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</si>
  <si>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</si>
  <si>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</si>
  <si>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</si>
  <si>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</si>
  <si>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</si>
  <si>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</si>
  <si>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</si>
  <si>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</si>
  <si>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</si>
  <si>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</si>
  <si>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</si>
  <si>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</si>
  <si>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</si>
  <si>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</si>
  <si>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</si>
  <si>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</si>
  <si>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</si>
  <si>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</si>
  <si>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</si>
  <si>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</si>
  <si>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</si>
  <si>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</si>
  <si>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</si>
  <si>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</si>
  <si>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</si>
  <si>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</si>
  <si>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</si>
  <si>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</si>
  <si>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</si>
  <si>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</si>
  <si>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</si>
  <si>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</si>
  <si>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</si>
  <si>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</si>
  <si>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</si>
  <si>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</si>
  <si>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</si>
  <si>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</si>
  <si>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</si>
  <si>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</si>
  <si>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</si>
  <si>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</si>
  <si>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</si>
  <si>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</si>
  <si>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</si>
  <si>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</si>
  <si>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</si>
  <si>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</si>
  <si>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</si>
  <si>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</si>
  <si>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</si>
  <si>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</si>
  <si>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</si>
  <si>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</si>
  <si>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</si>
  <si>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</si>
  <si>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</si>
  <si>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</si>
  <si>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</si>
  <si>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</si>
  <si>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</si>
  <si>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</si>
  <si>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</si>
  <si>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</si>
  <si>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</si>
  <si>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</si>
  <si>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</si>
  <si>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</si>
  <si>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</si>
  <si>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</si>
  <si>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</si>
  <si>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</si>
  <si>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</si>
  <si>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</si>
  <si>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</si>
  <si>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</si>
  <si>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</si>
  <si>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</si>
  <si>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</si>
  <si>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</si>
  <si>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</si>
  <si>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</si>
  <si>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</si>
  <si>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</si>
  <si>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</si>
  <si>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</si>
  <si>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</si>
  <si>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</si>
  <si>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</si>
  <si>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</si>
  <si>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</si>
  <si>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</si>
  <si>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</si>
  <si>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</si>
  <si>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</si>
  <si>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</si>
  <si>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</si>
  <si>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</si>
  <si>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</si>
  <si>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</si>
  <si>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</si>
  <si>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</si>
  <si>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</si>
  <si>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</si>
  <si>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</si>
  <si>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</si>
  <si>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</si>
  <si>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</si>
  <si>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</si>
  <si>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</si>
  <si>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</si>
  <si>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</si>
  <si>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</si>
  <si>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</si>
  <si>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</si>
  <si>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</si>
  <si>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</si>
  <si>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</si>
  <si>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</si>
  <si>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</si>
  <si>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</si>
  <si>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</si>
  <si>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</si>
  <si>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</si>
  <si>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</si>
  <si>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</si>
  <si>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</si>
  <si>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</si>
  <si>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</si>
  <si>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</si>
  <si>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</si>
  <si>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</si>
  <si>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</si>
  <si>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</si>
  <si>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</si>
  <si>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</si>
  <si>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</si>
  <si>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</si>
  <si>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</si>
  <si>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</si>
  <si>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</si>
  <si>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</si>
  <si>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</si>
  <si>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</si>
  <si>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</si>
  <si>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</si>
  <si>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</si>
  <si>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</si>
  <si>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</si>
  <si>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</si>
  <si>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</si>
  <si>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</si>
  <si>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</si>
  <si>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</si>
  <si>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</si>
  <si>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</si>
  <si>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</si>
  <si>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</si>
  <si>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</si>
  <si>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</si>
  <si>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</si>
  <si>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</si>
  <si>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</si>
  <si>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</si>
  <si>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</si>
  <si>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</si>
  <si>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</si>
  <si>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</si>
  <si>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</si>
  <si>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</si>
  <si>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</si>
  <si>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</si>
  <si>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</si>
  <si>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</si>
  <si>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</si>
  <si>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</si>
  <si>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</si>
  <si>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</si>
  <si>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</si>
  <si>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</si>
  <si>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</si>
  <si>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</si>
  <si>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</si>
  <si>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</si>
  <si>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</si>
  <si>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</si>
  <si>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</si>
  <si>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</si>
  <si>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</si>
  <si>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</si>
  <si>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</si>
  <si>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</si>
  <si>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</si>
  <si>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</si>
  <si>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</si>
  <si>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</si>
  <si>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</si>
  <si>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</si>
  <si>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</si>
  <si>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</si>
  <si>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</si>
  <si>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</si>
  <si>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</si>
  <si>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</si>
  <si>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</si>
  <si>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</si>
  <si>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</si>
  <si>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</si>
  <si>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</si>
  <si>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</si>
  <si>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</si>
  <si>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</si>
  <si>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</si>
  <si>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</si>
  <si>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</si>
  <si>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</si>
  <si>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</si>
  <si>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</si>
  <si>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</si>
  <si>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</si>
  <si>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</si>
  <si>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</si>
  <si>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</si>
  <si>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</si>
  <si>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</si>
  <si>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</si>
  <si>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</si>
  <si>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</si>
  <si>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</si>
  <si>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</si>
  <si>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</si>
  <si>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</si>
  <si>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</si>
  <si>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</si>
  <si>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</si>
  <si>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</si>
  <si>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</si>
  <si>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</si>
  <si>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</si>
  <si>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</si>
  <si>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</si>
  <si>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</si>
  <si>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</si>
  <si>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</si>
  <si>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</si>
  <si>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</si>
  <si>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</si>
  <si>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</si>
  <si>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</si>
  <si>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</si>
  <si>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</si>
  <si>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</si>
  <si>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</si>
  <si>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</si>
  <si>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</si>
  <si>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</si>
  <si>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</si>
  <si>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</si>
  <si>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</si>
  <si>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</si>
  <si>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</si>
  <si>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</si>
  <si>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</si>
  <si>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</si>
  <si>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</si>
  <si>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</si>
  <si>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</si>
  <si>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</si>
  <si>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</si>
  <si>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</si>
  <si>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</si>
  <si>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</si>
  <si>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</si>
  <si>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</si>
  <si>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</si>
  <si>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</si>
  <si>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</si>
  <si>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</si>
  <si>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</si>
  <si>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</si>
  <si>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</si>
  <si>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</si>
  <si>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</si>
  <si>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</si>
  <si>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</si>
  <si>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</si>
  <si>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</si>
  <si>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</si>
  <si>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</si>
  <si>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</si>
  <si>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</si>
  <si>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</si>
  <si>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</si>
  <si>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</si>
  <si>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</si>
  <si>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</si>
  <si>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</si>
  <si>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</si>
  <si>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</si>
  <si>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</si>
  <si>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</si>
  <si>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</si>
  <si>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</si>
  <si>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</si>
  <si>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</si>
  <si>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</si>
  <si>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</si>
  <si>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</si>
  <si>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</si>
  <si>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</si>
  <si>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</si>
  <si>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</si>
  <si>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</si>
  <si>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</si>
  <si>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</si>
  <si>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</si>
  <si>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</si>
  <si>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</si>
  <si>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</si>
  <si>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</si>
  <si>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</si>
  <si>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</si>
  <si>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</si>
  <si>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</si>
  <si>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</si>
  <si>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</si>
  <si>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</si>
  <si>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</si>
  <si>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</si>
  <si>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</si>
  <si>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</si>
  <si>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</si>
  <si>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</si>
  <si>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</si>
  <si>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</si>
  <si>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</si>
  <si>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</si>
  <si>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</si>
  <si>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</si>
  <si>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</si>
  <si>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</si>
  <si>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</si>
  <si>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</si>
  <si>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</si>
  <si>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</si>
  <si>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</si>
  <si>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</si>
  <si>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</si>
  <si>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</si>
  <si>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</si>
  <si>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</si>
  <si>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</si>
  <si>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</si>
  <si>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</si>
  <si>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</si>
  <si>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</si>
  <si>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</si>
  <si>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</si>
  <si>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</si>
  <si>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</si>
  <si>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</si>
  <si>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</si>
  <si>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</si>
  <si>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</si>
  <si>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</si>
  <si>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</si>
  <si>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</si>
  <si>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</si>
  <si>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</si>
  <si>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</si>
  <si>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</si>
  <si>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</si>
  <si>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</si>
  <si>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</si>
  <si>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</si>
  <si>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</si>
  <si>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</si>
  <si>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</si>
  <si>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</si>
  <si>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</si>
  <si>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</si>
  <si>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</si>
  <si>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</si>
  <si>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</si>
  <si>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</si>
  <si>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</si>
  <si>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</si>
  <si>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</si>
  <si>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</si>
  <si>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</si>
  <si>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</si>
  <si>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</si>
  <si>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</si>
  <si>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</si>
  <si>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</si>
  <si>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</si>
  <si>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</si>
  <si>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</si>
  <si>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</si>
  <si>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</si>
  <si>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</si>
  <si>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</si>
  <si>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</si>
  <si>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</si>
  <si>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</si>
  <si>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</si>
  <si>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</si>
  <si>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</si>
  <si>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</si>
  <si>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</si>
  <si>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</si>
  <si>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</si>
  <si>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</si>
  <si>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</si>
  <si>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</si>
  <si>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</si>
  <si>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</si>
  <si>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</si>
  <si>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</si>
  <si>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</si>
  <si>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</si>
  <si>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</si>
  <si>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</si>
  <si>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</si>
  <si>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</si>
  <si>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</si>
  <si>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</si>
  <si>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</si>
  <si>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</si>
  <si>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</si>
  <si>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</si>
  <si>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</si>
  <si>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</si>
  <si>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</si>
  <si>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</si>
  <si>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</si>
  <si>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</si>
  <si>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</si>
  <si>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</si>
  <si>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</si>
  <si>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</si>
  <si>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</si>
  <si>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</si>
  <si>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</si>
  <si>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</si>
  <si>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</si>
  <si>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</si>
  <si>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</si>
  <si>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</si>
  <si>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</si>
  <si>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</si>
  <si>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</si>
  <si>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</si>
  <si>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</si>
  <si>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</si>
  <si>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</si>
  <si>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</si>
  <si>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</si>
  <si>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</si>
  <si>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</si>
  <si>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</si>
  <si>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</si>
  <si>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</si>
  <si>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</si>
  <si>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</si>
  <si>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</si>
  <si>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</si>
  <si>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</si>
  <si>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</si>
  <si>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</si>
  <si>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</si>
  <si>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</si>
  <si>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</si>
  <si>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</si>
  <si>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</si>
  <si>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</si>
  <si>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</si>
  <si>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</si>
  <si>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</si>
  <si>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</si>
  <si>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</si>
  <si>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</si>
  <si>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</si>
  <si>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</si>
  <si>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</si>
  <si>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</si>
  <si>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</si>
  <si>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</si>
  <si>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</si>
  <si>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</si>
  <si>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</si>
  <si>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</si>
  <si>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</si>
  <si>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</si>
  <si>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</si>
  <si>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</si>
  <si>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</si>
  <si>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</si>
  <si>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</si>
  <si>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</si>
  <si>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</si>
  <si>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</si>
  <si>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</si>
  <si>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</si>
  <si>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</si>
  <si>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</si>
  <si>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</si>
  <si>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</si>
  <si>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</si>
  <si>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</si>
  <si>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</si>
  <si>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</si>
  <si>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</si>
  <si>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</si>
  <si>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</si>
  <si>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</si>
  <si>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</si>
  <si>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</si>
  <si>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</si>
  <si>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</si>
  <si>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</si>
  <si>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</si>
  <si>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</si>
  <si>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</si>
  <si>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</si>
  <si>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</si>
  <si>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</si>
  <si>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</si>
  <si>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</si>
  <si>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</si>
  <si>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</si>
  <si>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</si>
  <si>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</si>
  <si>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</si>
  <si>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</si>
  <si>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</si>
  <si>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</si>
  <si>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</si>
  <si>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</si>
  <si>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</si>
  <si>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</si>
  <si>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</si>
  <si>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</si>
  <si>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</si>
  <si>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</si>
  <si>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</si>
  <si>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</si>
  <si>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</si>
  <si>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</si>
  <si>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</si>
  <si>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</si>
  <si>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</si>
  <si>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</si>
  <si>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</si>
  <si>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</si>
  <si>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</si>
  <si>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</si>
  <si>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</si>
  <si>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</si>
  <si>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</si>
  <si>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</si>
  <si>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</si>
  <si>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</si>
  <si>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</si>
  <si>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</si>
  <si>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</si>
  <si>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</si>
  <si>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</si>
  <si>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</si>
  <si>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</si>
  <si>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</si>
  <si>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</si>
  <si>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</si>
  <si>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</si>
  <si>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</si>
  <si>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</si>
  <si>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</si>
  <si>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</si>
  <si>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</si>
  <si>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</si>
  <si>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</si>
  <si>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</si>
  <si>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</si>
  <si>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</si>
  <si>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</si>
  <si>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</si>
  <si>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</si>
  <si>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</si>
  <si>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</si>
  <si>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</si>
  <si>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</si>
  <si>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</si>
  <si>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</si>
  <si>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</si>
  <si>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</si>
  <si>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</si>
  <si>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</si>
  <si>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</si>
  <si>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</si>
  <si>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</si>
  <si>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</si>
  <si>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</si>
  <si>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</si>
  <si>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</si>
  <si>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</si>
  <si>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</si>
  <si>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</si>
  <si>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</si>
  <si>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</si>
  <si>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</si>
  <si>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</si>
  <si>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</si>
  <si>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</si>
  <si>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</si>
  <si>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</si>
  <si>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</si>
  <si>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</si>
  <si>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</si>
  <si>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</si>
  <si>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</si>
  <si>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</si>
  <si>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</si>
  <si>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</si>
  <si>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</si>
  <si>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</si>
  <si>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</si>
  <si>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</si>
  <si>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</si>
  <si>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</si>
  <si>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</si>
  <si>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</si>
  <si>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</si>
  <si>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</si>
  <si>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</si>
  <si>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</si>
  <si>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</si>
  <si>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</si>
  <si>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</si>
  <si>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</si>
  <si>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</si>
  <si>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</si>
  <si>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</si>
  <si>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</si>
  <si>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</si>
  <si>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</si>
  <si>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</si>
  <si>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</si>
  <si>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</si>
  <si>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</si>
  <si>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</si>
  <si>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</si>
  <si>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</si>
  <si>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</si>
  <si>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</si>
  <si>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</si>
  <si>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</si>
  <si>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</si>
  <si>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</si>
  <si>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</si>
  <si>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</si>
  <si>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</si>
  <si>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</si>
  <si>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</si>
  <si>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</si>
  <si>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</si>
  <si>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</si>
  <si>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</si>
  <si>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</si>
  <si>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</si>
  <si>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</si>
  <si>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</si>
  <si>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</si>
  <si>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</si>
  <si>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</si>
  <si>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</si>
  <si>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</si>
  <si>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</si>
  <si>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</si>
  <si>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</si>
  <si>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</si>
  <si>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</si>
  <si>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</si>
  <si>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</si>
  <si>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</si>
  <si>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</si>
  <si>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</si>
  <si>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</si>
  <si>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</si>
  <si>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</si>
  <si>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</si>
  <si>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</si>
  <si>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</si>
  <si>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</si>
  <si>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</si>
  <si>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</si>
  <si>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</si>
  <si>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</si>
  <si>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</si>
  <si>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</si>
  <si>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</si>
  <si>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</si>
  <si>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</si>
  <si>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</si>
  <si>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</si>
  <si>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</si>
  <si>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</si>
  <si>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</si>
  <si>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</si>
  <si>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</si>
  <si>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</si>
  <si>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</si>
  <si>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</si>
  <si>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</si>
  <si>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</si>
  <si>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</si>
  <si>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</si>
  <si>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</si>
  <si>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</si>
  <si>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</si>
  <si>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</si>
  <si>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</si>
  <si>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</si>
  <si>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</si>
  <si>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</si>
  <si>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</si>
  <si>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</si>
  <si>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</si>
  <si>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</si>
  <si>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</si>
  <si>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</si>
  <si>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</si>
  <si>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</si>
  <si>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</si>
  <si>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</si>
  <si>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</si>
  <si>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</si>
  <si>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</si>
  <si>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</si>
  <si>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</si>
  <si>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</si>
  <si>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</si>
  <si>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</si>
  <si>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</si>
  <si>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</si>
  <si>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</si>
  <si>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</si>
  <si>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</si>
  <si>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</si>
  <si>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</si>
  <si>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</si>
  <si>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</si>
  <si>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</si>
  <si>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</si>
  <si>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</si>
  <si>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</si>
  <si>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</si>
  <si>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</si>
  <si>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</si>
  <si>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</si>
  <si>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</si>
  <si>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</si>
  <si>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</si>
  <si>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</si>
  <si>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</si>
  <si>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</si>
  <si>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</si>
  <si>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</si>
  <si>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</si>
  <si>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</si>
  <si>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</si>
  <si>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</si>
  <si>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</si>
  <si>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</si>
  <si>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</si>
  <si>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</si>
  <si>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</si>
  <si>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</si>
  <si>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</si>
  <si>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</si>
  <si>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</si>
  <si>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</si>
  <si>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</si>
  <si>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</si>
  <si>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</si>
  <si>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</si>
  <si>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</si>
  <si>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</si>
  <si>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</si>
  <si>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</si>
  <si>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</si>
  <si>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</si>
  <si>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</si>
  <si>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</si>
  <si>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</si>
  <si>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</si>
  <si>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</si>
  <si>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</si>
  <si>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</si>
  <si>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</si>
  <si>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</si>
  <si>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</si>
  <si>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</si>
  <si>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</si>
  <si>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</si>
  <si>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</si>
  <si>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</si>
  <si>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</si>
  <si>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</si>
  <si>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</si>
  <si>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</si>
  <si>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</si>
  <si>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</si>
  <si>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</si>
  <si>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</si>
  <si>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</si>
  <si>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</si>
  <si>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</si>
  <si>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</si>
  <si>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</si>
  <si>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</si>
  <si>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</si>
  <si>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</si>
  <si>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</si>
  <si>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</si>
  <si>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</si>
  <si>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</si>
  <si>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</si>
  <si>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</si>
  <si>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</si>
  <si>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</si>
  <si>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</si>
  <si>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</si>
  <si>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</si>
  <si>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</si>
  <si>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</si>
  <si>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</si>
  <si>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</si>
  <si>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</si>
  <si>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</si>
  <si>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</si>
  <si>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</si>
  <si>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</si>
  <si>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</si>
  <si>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</si>
  <si>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</si>
  <si>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</si>
  <si>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</si>
  <si>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</si>
  <si>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</si>
  <si>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</si>
  <si>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</si>
  <si>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</si>
  <si>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</si>
  <si>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</si>
  <si>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</si>
  <si>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</si>
  <si>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</si>
  <si>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</si>
  <si>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</si>
  <si>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</si>
  <si>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</si>
  <si>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</si>
  <si>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</si>
  <si>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</si>
  <si>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</si>
  <si>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</si>
  <si>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</si>
  <si>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</si>
  <si>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</si>
  <si>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</si>
  <si>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</si>
  <si>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</si>
  <si>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</si>
  <si>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</si>
  <si>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</si>
  <si>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</si>
  <si>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</si>
  <si>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</si>
  <si>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</si>
  <si>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</si>
  <si>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</si>
  <si>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</si>
  <si>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</si>
  <si>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</si>
  <si>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</si>
  <si>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</si>
  <si>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</si>
  <si>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</si>
  <si>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</si>
  <si>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</si>
  <si>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</si>
  <si>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</si>
  <si>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</si>
  <si>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</si>
  <si>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</si>
  <si>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</si>
  <si>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</si>
  <si>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</si>
  <si>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</si>
  <si>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</si>
  <si>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</si>
  <si>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</si>
  <si>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</si>
  <si>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</si>
  <si>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</si>
  <si>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</si>
  <si>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</si>
  <si>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</si>
  <si>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</si>
  <si>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</si>
  <si>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</si>
  <si>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</si>
  <si>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</si>
  <si>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</si>
  <si>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</si>
  <si>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</si>
  <si>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</si>
  <si>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</si>
  <si>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</si>
  <si>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</si>
  <si>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</si>
  <si>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</si>
  <si>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</si>
  <si>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</si>
  <si>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</si>
  <si>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</si>
  <si>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</si>
  <si>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</si>
  <si>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</si>
  <si>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</si>
  <si>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</si>
  <si>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</si>
  <si>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</si>
  <si>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</si>
  <si>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</si>
  <si>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</si>
  <si>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</si>
  <si>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</si>
  <si>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</si>
  <si>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</si>
  <si>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</si>
  <si>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</si>
  <si>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</si>
  <si>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</si>
  <si>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</si>
  <si>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</si>
  <si>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</si>
  <si>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</si>
  <si>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</si>
  <si>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</si>
  <si>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</si>
  <si>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</si>
  <si>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</si>
  <si>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</si>
  <si>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</si>
  <si>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</si>
  <si>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</si>
  <si>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</si>
  <si>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</si>
  <si>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</si>
  <si>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</si>
  <si>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</si>
  <si>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</si>
  <si>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</si>
  <si>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</si>
  <si>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</si>
  <si>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</si>
  <si>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</si>
  <si>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</si>
  <si>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</si>
  <si>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</si>
  <si>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</si>
  <si>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</si>
  <si>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</si>
  <si>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</si>
  <si>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</si>
  <si>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</si>
  <si>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</si>
  <si>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</si>
  <si>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</si>
  <si>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</si>
  <si>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</si>
  <si>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</si>
  <si>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</si>
  <si>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</si>
  <si>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</si>
  <si>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</si>
  <si>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</si>
  <si>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</si>
  <si>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</si>
  <si>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</si>
  <si>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</si>
  <si>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</si>
  <si>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</si>
  <si>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</si>
  <si>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</si>
  <si>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</si>
  <si>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</si>
  <si>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</si>
  <si>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</si>
  <si>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</si>
  <si>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</si>
  <si>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</si>
  <si>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</si>
  <si>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</si>
  <si>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</si>
  <si>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</si>
  <si>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</si>
  <si>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</si>
  <si>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</si>
  <si>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</si>
  <si>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</si>
  <si>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</si>
  <si>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</si>
  <si>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</si>
  <si>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</si>
  <si>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</si>
  <si>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</si>
  <si>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</si>
  <si>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</si>
  <si>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</si>
  <si>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</si>
  <si>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</si>
  <si>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</si>
  <si>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</si>
  <si>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</si>
  <si>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</si>
  <si>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</si>
  <si>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</si>
  <si>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</si>
  <si>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</si>
  <si>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</si>
  <si>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</si>
  <si>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</si>
  <si>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</si>
  <si>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</si>
  <si>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</si>
  <si>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</si>
  <si>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</si>
  <si>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</si>
  <si>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</si>
  <si>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</si>
  <si>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</si>
  <si>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</si>
  <si>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</si>
  <si>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</si>
  <si>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</si>
  <si>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</si>
  <si>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</si>
  <si>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</si>
  <si>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</si>
  <si>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</si>
  <si>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</si>
  <si>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</si>
  <si>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</si>
  <si>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</si>
  <si>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</si>
  <si>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</si>
  <si>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</si>
  <si>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</si>
  <si>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</si>
  <si>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</si>
  <si>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</si>
  <si>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</si>
  <si>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</si>
  <si>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</si>
  <si>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</si>
  <si>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</si>
  <si>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</si>
  <si>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</si>
  <si>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</si>
  <si>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</si>
  <si>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</si>
  <si>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</si>
  <si>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</si>
  <si>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</si>
  <si>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</si>
  <si>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</si>
  <si>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</si>
  <si>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</si>
  <si>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</si>
  <si>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</si>
  <si>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</si>
  <si>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</si>
  <si>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</si>
  <si>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</si>
  <si>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</si>
  <si>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</si>
  <si>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</si>
  <si>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</si>
  <si>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</si>
  <si>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</si>
  <si>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</si>
  <si>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</si>
  <si>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</si>
  <si>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</si>
  <si>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</si>
  <si>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</si>
  <si>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</si>
  <si>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</si>
  <si>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</si>
  <si>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</si>
  <si>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</si>
  <si>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</si>
  <si>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</si>
  <si>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</si>
  <si>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</si>
  <si>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</si>
  <si>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</si>
  <si>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</si>
  <si>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</si>
  <si>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</si>
  <si>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</si>
  <si>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</si>
  <si>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</si>
  <si>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</si>
  <si>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</si>
  <si>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</si>
  <si>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</si>
  <si>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</si>
  <si>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</si>
  <si>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</si>
  <si>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</si>
  <si>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</si>
  <si>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</si>
  <si>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</si>
  <si>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</si>
  <si>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</si>
  <si>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</si>
  <si>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</si>
  <si>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</si>
  <si>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</si>
  <si>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</si>
  <si>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</si>
  <si>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</si>
  <si>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</si>
  <si>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</si>
  <si>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</si>
  <si>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</si>
  <si>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</si>
  <si>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</si>
  <si>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</si>
  <si>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</si>
  <si>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</si>
  <si>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</si>
  <si>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</si>
  <si>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</si>
  <si>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</si>
  <si>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</si>
  <si>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</si>
  <si>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</si>
  <si>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</si>
  <si>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</si>
  <si>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</si>
  <si>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</si>
  <si>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</si>
  <si>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</si>
  <si>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</si>
  <si>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</si>
  <si>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</si>
  <si>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</si>
  <si>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</si>
  <si>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</si>
  <si>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</si>
  <si>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</si>
  <si>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</si>
  <si>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</si>
  <si>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</si>
  <si>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</si>
  <si>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</si>
  <si>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</si>
  <si>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</si>
  <si>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</si>
  <si>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</si>
  <si>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</si>
  <si>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</si>
  <si>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</si>
  <si>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</si>
  <si>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</si>
  <si>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</si>
  <si>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</si>
  <si>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</si>
  <si>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</si>
  <si>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</si>
  <si>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</si>
  <si>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</si>
  <si>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</si>
  <si>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</si>
  <si>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</si>
  <si>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</si>
  <si>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</si>
  <si>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</si>
  <si>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</si>
  <si>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</si>
  <si>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</si>
  <si>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</si>
  <si>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</si>
  <si>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</si>
  <si>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</si>
  <si>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</si>
  <si>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</si>
  <si>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</si>
  <si>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</si>
  <si>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</si>
  <si>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</si>
  <si>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</si>
  <si>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</si>
  <si>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</si>
  <si>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</si>
  <si>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</si>
  <si>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</si>
  <si>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</si>
  <si>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</si>
  <si>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</si>
  <si>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</si>
  <si>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</si>
  <si>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</si>
  <si>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</si>
  <si>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</si>
  <si>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</si>
  <si>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</si>
  <si>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</si>
  <si>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</si>
  <si>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</si>
  <si>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</si>
  <si>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</si>
  <si>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</si>
  <si>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</si>
  <si>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</si>
  <si>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</si>
  <si>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</si>
  <si>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</si>
  <si>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</si>
  <si>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</si>
  <si>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</si>
  <si>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</si>
  <si>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</si>
  <si>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</si>
  <si>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</si>
  <si>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</si>
  <si>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</si>
  <si>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</si>
  <si>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</si>
  <si>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</si>
  <si>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</si>
  <si>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</si>
  <si>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</si>
  <si>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</si>
  <si>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</si>
  <si>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</si>
  <si>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</si>
  <si>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</si>
  <si>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</si>
  <si>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</si>
  <si>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</si>
  <si>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</si>
  <si>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</si>
  <si>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</si>
  <si>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</si>
  <si>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</si>
  <si>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</si>
  <si>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</si>
  <si>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</si>
  <si>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</si>
  <si>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</si>
  <si>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</si>
  <si>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</si>
  <si>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</si>
  <si>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</si>
  <si>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</si>
  <si>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</si>
  <si>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</si>
  <si>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</si>
  <si>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</si>
  <si>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</si>
  <si>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</si>
  <si>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</si>
  <si>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</si>
  <si>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</si>
  <si>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</si>
  <si>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</si>
  <si>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</si>
  <si>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</si>
  <si>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</si>
  <si>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</si>
  <si>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</si>
  <si>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</si>
  <si>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</si>
  <si>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</si>
  <si>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</si>
  <si>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</si>
  <si>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</si>
  <si>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</si>
  <si>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</si>
  <si>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</si>
  <si>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</si>
  <si>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</si>
  <si>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</si>
  <si>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</si>
  <si>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</si>
  <si>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</si>
  <si>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</si>
  <si>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</si>
  <si>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</si>
  <si>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</si>
  <si>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</si>
  <si>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</si>
  <si>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</si>
  <si>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</si>
  <si>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</si>
  <si>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</si>
  <si>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</si>
  <si>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</si>
  <si>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</si>
  <si>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</si>
  <si>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</si>
  <si>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</si>
  <si>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</si>
  <si>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</si>
  <si>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</si>
  <si>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</si>
  <si>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</si>
  <si>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</si>
  <si>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</si>
  <si>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</si>
  <si>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</si>
  <si>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</si>
  <si>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</si>
  <si>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</si>
  <si>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</si>
  <si>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</si>
  <si>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</si>
  <si>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</si>
  <si>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</si>
  <si>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</si>
  <si>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</si>
  <si>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</si>
  <si>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</si>
  <si>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</si>
  <si>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</si>
  <si>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</si>
  <si>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</si>
  <si>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</si>
  <si>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</si>
  <si>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</si>
  <si>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</si>
  <si>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</si>
  <si>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</si>
  <si>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</si>
  <si>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</si>
  <si>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</si>
  <si>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</si>
  <si>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</si>
  <si>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</si>
  <si>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</si>
  <si>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</si>
  <si>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</si>
  <si>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</si>
  <si>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</si>
  <si>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</si>
  <si>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</si>
  <si>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</si>
  <si>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</si>
  <si>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</si>
  <si>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</si>
  <si>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</si>
  <si>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</si>
  <si>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</si>
  <si>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</si>
  <si>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</si>
  <si>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</si>
  <si>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</si>
  <si>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</si>
  <si>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</si>
  <si>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</si>
  <si>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</si>
  <si>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</si>
  <si>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</si>
  <si>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</si>
  <si>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</si>
  <si>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</si>
  <si>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</si>
  <si>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</si>
  <si>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</si>
  <si>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</si>
  <si>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</si>
  <si>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</si>
  <si>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</si>
  <si>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</si>
  <si>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</si>
  <si>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</si>
  <si>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</si>
  <si>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</si>
  <si>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</si>
  <si>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</si>
  <si>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</si>
  <si>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</si>
  <si>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</si>
  <si>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</si>
  <si>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</si>
  <si>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</si>
  <si>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</si>
  <si>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</si>
  <si>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</si>
  <si>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</si>
  <si>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</si>
  <si>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</si>
  <si>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</si>
  <si>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</si>
  <si>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</si>
  <si>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</si>
  <si>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</si>
  <si>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</si>
  <si>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</si>
  <si>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</si>
  <si>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</si>
  <si>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</si>
  <si>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</si>
  <si>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</si>
  <si>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</si>
  <si>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</si>
  <si>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</si>
  <si>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</si>
  <si>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</si>
  <si>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</si>
  <si>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</si>
  <si>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</si>
  <si>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</si>
  <si>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</si>
  <si>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</si>
  <si>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</si>
  <si>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</si>
  <si>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</si>
  <si>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</si>
  <si>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</si>
  <si>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</si>
  <si>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</si>
  <si>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</si>
  <si>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</si>
  <si>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</si>
  <si>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</si>
  <si>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</si>
  <si>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</si>
  <si>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</si>
  <si>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</si>
  <si>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</si>
  <si>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</si>
  <si>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</si>
  <si>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</si>
  <si>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</si>
  <si>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</si>
  <si>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</si>
  <si>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</si>
  <si>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</si>
  <si>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</si>
  <si>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</si>
  <si>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</si>
  <si>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</si>
  <si>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</si>
  <si>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</si>
  <si>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</si>
  <si>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</si>
  <si>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</si>
  <si>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</si>
  <si>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</si>
  <si>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</si>
  <si>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</si>
  <si>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</si>
  <si>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</si>
  <si>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</si>
  <si>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</si>
  <si>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</si>
  <si>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</si>
  <si>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</si>
  <si>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</si>
  <si>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</si>
  <si>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</si>
  <si>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</si>
  <si>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</si>
  <si>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</si>
  <si>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</si>
  <si>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</si>
  <si>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</si>
  <si>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</si>
  <si>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</si>
  <si>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</si>
  <si>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</si>
  <si>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</si>
  <si>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</si>
  <si>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</si>
  <si>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</si>
  <si>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</si>
  <si>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</si>
  <si>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</si>
  <si>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</si>
  <si>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</si>
  <si>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</si>
  <si>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</si>
  <si>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</si>
  <si>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</si>
  <si>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</si>
  <si>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</si>
  <si>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</si>
  <si>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</si>
  <si>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</si>
  <si>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</si>
  <si>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</si>
  <si>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</si>
  <si>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</si>
  <si>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</si>
  <si>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</si>
  <si>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</si>
  <si>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</si>
  <si>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</si>
  <si>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</si>
  <si>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</si>
  <si>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</si>
  <si>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</si>
  <si>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</si>
  <si>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</si>
  <si>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</si>
  <si>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</si>
  <si>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</si>
  <si>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</si>
  <si>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</si>
  <si>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</si>
  <si>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</si>
  <si>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</si>
  <si>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</si>
  <si>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</si>
  <si>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</si>
  <si>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</si>
  <si>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</si>
  <si>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</si>
  <si>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</si>
  <si>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</si>
  <si>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</si>
  <si>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</si>
  <si>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</si>
  <si>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</si>
  <si>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</si>
  <si>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</si>
  <si>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</si>
  <si>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</si>
  <si>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</si>
  <si>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</si>
  <si>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</si>
  <si>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</si>
  <si>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</si>
  <si>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</si>
  <si>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</si>
  <si>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</si>
  <si>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</si>
  <si>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</si>
  <si>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</si>
  <si>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</si>
  <si>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</si>
  <si>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</si>
  <si>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</si>
  <si>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</si>
  <si>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</si>
  <si>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</si>
  <si>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</si>
  <si>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</si>
  <si>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</si>
  <si>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</si>
  <si>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</si>
  <si>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</si>
  <si>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</si>
  <si>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</si>
  <si>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</si>
  <si>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</si>
  <si>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</si>
  <si>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</si>
  <si>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</si>
  <si>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</si>
  <si>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</si>
  <si>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</si>
  <si>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</si>
  <si>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</si>
  <si>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</si>
  <si>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</si>
  <si>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</si>
  <si>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</si>
  <si>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</si>
  <si>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</si>
  <si>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</si>
  <si>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</si>
  <si>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</si>
  <si>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</si>
  <si>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</si>
  <si>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</si>
  <si>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</si>
  <si>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</si>
  <si>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</si>
  <si>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</si>
  <si>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</si>
  <si>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</si>
  <si>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</si>
  <si>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</si>
  <si>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</si>
  <si>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</si>
  <si>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</si>
  <si>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</si>
  <si>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</si>
  <si>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</si>
  <si>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</si>
  <si>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</si>
  <si>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</si>
  <si>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</si>
  <si>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</si>
  <si>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</si>
  <si>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</si>
  <si>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</si>
  <si>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</si>
  <si>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</si>
  <si>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</si>
  <si>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</si>
  <si>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</si>
  <si>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</si>
  <si>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</si>
  <si>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</si>
  <si>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</si>
  <si>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</si>
  <si>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</si>
  <si>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</si>
  <si>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</si>
  <si>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</si>
  <si>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</si>
  <si>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</si>
  <si>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</si>
  <si>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</si>
  <si>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</si>
  <si>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</si>
  <si>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</si>
  <si>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</si>
  <si>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</si>
  <si>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</si>
  <si>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</si>
  <si>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</si>
  <si>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</si>
  <si>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</si>
  <si>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</si>
  <si>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</si>
  <si>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</si>
  <si>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</si>
  <si>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</si>
  <si>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</si>
  <si>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</si>
  <si>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</si>
  <si>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</si>
  <si>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</si>
  <si>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</si>
  <si>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</si>
  <si>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</si>
  <si>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</si>
  <si>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</si>
  <si>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</si>
  <si>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</si>
  <si>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</si>
  <si>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</si>
  <si>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</si>
  <si>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</si>
  <si>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</si>
  <si>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</si>
  <si>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</si>
  <si>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</si>
  <si>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</si>
  <si>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</si>
  <si>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</si>
  <si>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</si>
  <si>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</si>
  <si>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</si>
  <si>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</si>
  <si>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</si>
  <si>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</si>
  <si>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</si>
  <si>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</si>
  <si>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</si>
  <si>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</si>
  <si>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</si>
  <si>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</si>
  <si>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</si>
  <si>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</si>
  <si>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</si>
  <si>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</si>
  <si>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</si>
  <si>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</si>
  <si>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</si>
  <si>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</si>
  <si>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</si>
  <si>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</si>
  <si>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</si>
  <si>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</si>
  <si>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</si>
  <si>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</si>
  <si>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</si>
  <si>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</si>
  <si>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</si>
  <si>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</si>
  <si>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</si>
  <si>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</si>
  <si>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</si>
  <si>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</si>
  <si>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</si>
  <si>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</si>
  <si>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</si>
  <si>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</si>
  <si>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</si>
  <si>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</si>
  <si>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</si>
  <si>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</si>
  <si>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</si>
  <si>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</si>
  <si>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</si>
  <si>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</si>
  <si>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</si>
  <si>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</si>
  <si>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</si>
  <si>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</si>
  <si>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</si>
  <si>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</si>
  <si>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</si>
  <si>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</si>
  <si>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</si>
  <si>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</si>
  <si>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</si>
  <si>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</si>
  <si>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</si>
  <si>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</si>
  <si>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</si>
  <si>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</si>
  <si>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</si>
  <si>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</si>
  <si>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</si>
  <si>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</si>
  <si>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</si>
  <si>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</si>
  <si>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</si>
  <si>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</si>
  <si>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</si>
  <si>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</si>
  <si>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</si>
  <si>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</si>
  <si>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</si>
  <si>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</si>
  <si>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</si>
  <si>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</si>
  <si>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</si>
  <si>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</si>
  <si>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</si>
  <si>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</si>
  <si>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</si>
  <si>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</si>
  <si>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</si>
  <si>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</si>
  <si>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</si>
  <si>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</si>
  <si>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</si>
  <si>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</si>
  <si>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</si>
  <si>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</si>
  <si>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</si>
  <si>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</si>
  <si>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</si>
  <si>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</si>
  <si>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</si>
  <si>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</si>
  <si>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</si>
  <si>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</si>
  <si>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</si>
  <si>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</si>
  <si>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</si>
  <si>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</si>
  <si>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</si>
  <si>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</si>
  <si>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</si>
  <si>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</si>
  <si>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</si>
  <si>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</si>
  <si>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</si>
  <si>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</si>
  <si>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</si>
  <si>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</si>
  <si>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</si>
  <si>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</si>
  <si>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</si>
  <si>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</si>
  <si>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</si>
  <si>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</si>
  <si>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</si>
  <si>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</si>
  <si>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</si>
  <si>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</si>
  <si>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</si>
  <si>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</si>
  <si>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</si>
  <si>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</si>
  <si>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</si>
  <si>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</si>
  <si>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</si>
  <si>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</si>
  <si>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</si>
  <si>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</si>
  <si>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</si>
  <si>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</si>
  <si>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</si>
  <si>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</si>
  <si>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</si>
  <si>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</si>
  <si>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</si>
  <si>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</si>
  <si>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</si>
  <si>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</si>
  <si>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</si>
  <si>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</si>
  <si>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</si>
  <si>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</si>
  <si>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</si>
  <si>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</si>
  <si>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</si>
  <si>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</si>
  <si>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</si>
  <si>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</si>
  <si>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</si>
  <si>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</si>
  <si>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</si>
  <si>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</si>
  <si>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</si>
  <si>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</si>
  <si>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</si>
  <si>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</si>
  <si>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</si>
  <si>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</si>
  <si>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</si>
  <si>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</si>
  <si>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</si>
  <si>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</si>
  <si>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</si>
  <si>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</si>
  <si>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</si>
  <si>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</si>
  <si>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</si>
  <si>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</si>
  <si>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</si>
  <si>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</si>
  <si>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</si>
  <si>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</si>
  <si>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</si>
  <si>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</si>
  <si>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</si>
  <si>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</si>
  <si>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</si>
  <si>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</si>
  <si>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</si>
  <si>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</si>
  <si>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</si>
  <si>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</si>
  <si>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</si>
  <si>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</si>
  <si>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</si>
  <si>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</si>
  <si>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</si>
  <si>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</si>
  <si>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</si>
  <si>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</si>
  <si>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</si>
  <si>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</si>
  <si>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</si>
  <si>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</si>
  <si>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</si>
  <si>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</si>
  <si>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</si>
  <si>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</si>
  <si>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</si>
  <si>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</si>
  <si>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</si>
  <si>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</si>
  <si>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</si>
  <si>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</si>
  <si>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</si>
  <si>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</si>
  <si>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</si>
  <si>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</si>
  <si>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</si>
  <si>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</si>
  <si>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</si>
  <si>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</si>
  <si>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</si>
  <si>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</si>
  <si>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</si>
  <si>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</si>
  <si>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</si>
  <si>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</si>
  <si>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</si>
  <si>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</si>
  <si>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</si>
  <si>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</si>
  <si>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</si>
  <si>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</si>
  <si>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</si>
  <si>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</si>
  <si>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</si>
  <si>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</si>
  <si>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</si>
  <si>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</si>
  <si>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</si>
  <si>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</si>
  <si>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</si>
  <si>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</si>
  <si>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</si>
  <si>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</si>
  <si>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</si>
  <si>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</si>
  <si>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</si>
  <si>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</si>
  <si>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</si>
  <si>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</si>
  <si>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</si>
  <si>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</si>
  <si>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</si>
  <si>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</si>
  <si>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</si>
  <si>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</si>
  <si>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</si>
  <si>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</si>
  <si>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</si>
  <si>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</si>
  <si>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</si>
  <si>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</si>
  <si>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</si>
  <si>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</si>
  <si>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</si>
  <si>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</si>
  <si>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</si>
  <si>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</si>
  <si>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</si>
  <si>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</si>
  <si>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</si>
  <si>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</si>
  <si>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</si>
  <si>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</si>
  <si>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</si>
  <si>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</si>
  <si>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</si>
  <si>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</si>
  <si>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</si>
  <si>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</si>
  <si>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</si>
  <si>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</si>
  <si>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</si>
  <si>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</si>
  <si>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</si>
  <si>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</si>
  <si>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</si>
  <si>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</si>
  <si>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</si>
  <si>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</si>
  <si>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</si>
  <si>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</si>
  <si>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</si>
  <si>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</si>
  <si>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</si>
  <si>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</si>
  <si>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</si>
  <si>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</si>
  <si>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</si>
  <si>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</si>
  <si>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</si>
  <si>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</si>
  <si>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</si>
  <si>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</si>
  <si>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</si>
  <si>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</si>
  <si>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</si>
  <si>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</si>
  <si>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</si>
  <si>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</si>
  <si>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</si>
  <si>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</si>
  <si>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</si>
  <si>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</si>
  <si>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</si>
  <si>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</si>
  <si>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</si>
  <si>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</si>
  <si>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</si>
  <si>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</si>
  <si>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</si>
  <si>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</si>
  <si>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</si>
  <si>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</si>
  <si>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</si>
  <si>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</si>
  <si>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</si>
  <si>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</si>
  <si>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</si>
  <si>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</si>
  <si>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</si>
  <si>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</si>
  <si>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</si>
  <si>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</si>
  <si>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</si>
  <si>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</si>
  <si>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</si>
  <si>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</si>
  <si>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</si>
  <si>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</si>
  <si>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</si>
  <si>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</si>
  <si>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</si>
  <si>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</si>
  <si>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</si>
  <si>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</si>
  <si>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</si>
  <si>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</si>
  <si>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</si>
  <si>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</si>
  <si>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</si>
  <si>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</si>
  <si>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</si>
  <si>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</si>
  <si>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</si>
  <si>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</si>
  <si>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</si>
  <si>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</si>
  <si>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</si>
  <si>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</si>
  <si>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</si>
  <si>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</si>
  <si>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</si>
  <si>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</si>
  <si>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</si>
  <si>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</si>
  <si>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</si>
  <si>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</si>
  <si>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</si>
  <si>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</si>
  <si>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</si>
  <si>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</si>
  <si>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</si>
  <si>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</si>
  <si>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</si>
  <si>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</si>
  <si>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</si>
  <si>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</si>
  <si>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</si>
  <si>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</si>
  <si>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</si>
  <si>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</si>
  <si>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</si>
  <si>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</si>
  <si>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</si>
  <si>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</si>
  <si>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</si>
  <si>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</si>
  <si>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</si>
  <si>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</si>
  <si>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</si>
  <si>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</si>
  <si>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</si>
  <si>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</si>
  <si>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</si>
  <si>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</si>
  <si>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</si>
  <si>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</si>
  <si>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</si>
  <si>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</si>
  <si>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</si>
  <si>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</si>
  <si>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</si>
  <si>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</si>
  <si>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</si>
  <si>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</si>
  <si>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</si>
  <si>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</si>
  <si>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</si>
  <si>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</si>
  <si>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</si>
  <si>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</si>
  <si>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</si>
  <si>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</si>
  <si>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</si>
  <si>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</si>
  <si>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</si>
  <si>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</si>
  <si>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</si>
  <si>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</si>
  <si>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</si>
  <si>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</si>
  <si>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</si>
  <si>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</si>
  <si>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</si>
  <si>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</si>
  <si>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</si>
  <si>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</si>
  <si>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</si>
  <si>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</si>
  <si>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</si>
  <si>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</si>
  <si>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</si>
  <si>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</si>
  <si>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</si>
  <si>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</si>
  <si>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</si>
  <si>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</si>
  <si>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</si>
  <si>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</si>
  <si>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</si>
  <si>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</si>
  <si>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</si>
  <si>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</si>
  <si>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</si>
  <si>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</si>
  <si>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</si>
  <si>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</si>
  <si>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</si>
  <si>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</si>
  <si>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</si>
  <si>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</si>
  <si>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</si>
  <si>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</si>
  <si>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</si>
  <si>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</si>
  <si>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</si>
  <si>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</si>
  <si>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</si>
  <si>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</si>
  <si>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</si>
  <si>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</si>
  <si>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</si>
  <si>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</si>
  <si>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</si>
  <si>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</si>
  <si>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</si>
  <si>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</si>
  <si>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</si>
  <si>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</si>
  <si>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</si>
  <si>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</si>
  <si>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</si>
  <si>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</si>
  <si>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</si>
  <si>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</si>
  <si>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</si>
  <si>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</si>
  <si>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</si>
  <si>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</si>
  <si>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</si>
  <si>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</si>
  <si>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</si>
  <si>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</si>
  <si>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</si>
  <si>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</si>
  <si>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</si>
  <si>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</si>
  <si>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</si>
  <si>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</si>
  <si>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</si>
  <si>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</si>
  <si>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</si>
  <si>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</si>
  <si>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</si>
  <si>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</si>
  <si>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</si>
  <si>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</si>
  <si>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</si>
  <si>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</si>
  <si>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</si>
  <si>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</si>
  <si>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</si>
  <si>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</si>
  <si>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</si>
  <si>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</si>
  <si>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</si>
  <si>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</si>
  <si>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</si>
  <si>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</si>
  <si>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</si>
  <si>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</si>
  <si>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</si>
  <si>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</si>
  <si>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</si>
  <si>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</si>
  <si>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</si>
  <si>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</si>
  <si>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</si>
  <si>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</si>
  <si>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</si>
  <si>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</si>
  <si>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</si>
  <si>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</si>
  <si>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</si>
  <si>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</si>
  <si>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</si>
  <si>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</si>
  <si>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</si>
  <si>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</si>
  <si>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</si>
  <si>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</si>
  <si>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</si>
  <si>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</si>
  <si>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</si>
  <si>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</si>
  <si>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</si>
  <si>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</si>
  <si>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</si>
  <si>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</si>
  <si>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</si>
  <si>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</si>
  <si>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</si>
  <si>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</si>
  <si>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</si>
  <si>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</si>
  <si>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</si>
  <si>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</si>
  <si>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</si>
  <si>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</si>
  <si>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</si>
  <si>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</si>
  <si>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</si>
  <si>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</si>
  <si>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</si>
  <si>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</si>
  <si>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</si>
  <si>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</si>
  <si>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</si>
  <si>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</si>
  <si>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</si>
  <si>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</si>
  <si>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</si>
  <si>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</si>
  <si>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</si>
  <si>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</si>
  <si>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</si>
  <si>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</si>
  <si>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</si>
  <si>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</si>
  <si>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</si>
  <si>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</si>
  <si>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</si>
  <si>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</si>
  <si>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</si>
  <si>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</si>
  <si>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</si>
  <si>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</si>
  <si>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</si>
  <si>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</si>
  <si>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</si>
  <si>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</si>
  <si>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</si>
  <si>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</si>
  <si>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</si>
  <si>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</si>
  <si>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</si>
  <si>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</si>
  <si>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</si>
  <si>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</si>
  <si>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</si>
  <si>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</si>
  <si>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</si>
  <si>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</si>
  <si>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</si>
  <si>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</si>
  <si>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</si>
  <si>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</si>
  <si>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</si>
  <si>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</si>
  <si>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</si>
  <si>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</si>
  <si>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</si>
  <si>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</si>
  <si>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</si>
  <si>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</si>
  <si>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</si>
  <si>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</si>
  <si>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</si>
  <si>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</si>
  <si>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</si>
  <si>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</si>
  <si>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</si>
  <si>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</si>
  <si>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</si>
  <si>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</si>
  <si>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</si>
  <si>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</si>
  <si>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</si>
  <si>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</si>
  <si>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</si>
  <si>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</si>
  <si>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</si>
  <si>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</si>
  <si>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</si>
  <si>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</si>
  <si>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</si>
  <si>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</si>
  <si>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</si>
  <si>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</si>
  <si>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</si>
  <si>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</si>
  <si>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</si>
  <si>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</si>
  <si>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</si>
  <si>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</si>
  <si>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</si>
  <si>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</si>
  <si>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</si>
  <si>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</si>
  <si>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</si>
  <si>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</si>
  <si>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</si>
  <si>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</si>
  <si>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</si>
  <si>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</si>
  <si>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</si>
  <si>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</si>
  <si>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</si>
  <si>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</si>
  <si>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</si>
  <si>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</si>
  <si>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</si>
  <si>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</si>
  <si>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</si>
  <si>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</si>
  <si>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</si>
  <si>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</si>
  <si>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</si>
  <si>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</si>
  <si>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</si>
  <si>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</si>
  <si>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</si>
  <si>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</si>
  <si>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</si>
  <si>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</si>
  <si>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</si>
  <si>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</si>
  <si>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</si>
  <si>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</si>
  <si>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</si>
  <si>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</si>
  <si>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</si>
  <si>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</si>
  <si>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</si>
  <si>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</si>
  <si>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</si>
  <si>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</si>
  <si>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</si>
  <si>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</si>
  <si>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</si>
  <si>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</si>
  <si>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</si>
  <si>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</si>
  <si>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</si>
  <si>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</si>
  <si>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</si>
  <si>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</si>
  <si>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</si>
  <si>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</si>
  <si>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</si>
  <si>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</si>
  <si>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</si>
  <si>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</si>
  <si>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</si>
  <si>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</si>
  <si>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</si>
  <si>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</si>
  <si>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</si>
  <si>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</si>
  <si>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</si>
  <si>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</si>
  <si>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</si>
  <si>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</si>
  <si>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</si>
  <si>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</si>
  <si>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</si>
  <si>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</si>
  <si>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</si>
  <si>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</si>
  <si>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</si>
  <si>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</si>
  <si>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</si>
  <si>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</si>
  <si>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</si>
  <si>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</si>
  <si>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</si>
  <si>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</si>
  <si>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</si>
  <si>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</si>
  <si>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</si>
  <si>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</si>
  <si>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</si>
  <si>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</si>
  <si>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</si>
  <si>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</si>
  <si>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</si>
  <si>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</si>
  <si>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</si>
  <si>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</si>
  <si>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</si>
  <si>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</si>
  <si>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</si>
  <si>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</si>
  <si>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</si>
  <si>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</si>
  <si>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</si>
  <si>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</si>
  <si>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</si>
  <si>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</si>
  <si>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</si>
  <si>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</si>
  <si>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</si>
  <si>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</si>
  <si>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</si>
  <si>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</si>
  <si>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</si>
  <si>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</si>
  <si>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</si>
  <si>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</si>
  <si>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</si>
  <si>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</si>
  <si>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</si>
  <si>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</si>
  <si>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</si>
  <si>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</si>
  <si>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</si>
  <si>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</si>
  <si>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</si>
  <si>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</si>
  <si>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</si>
  <si>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</si>
  <si>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</si>
  <si>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</si>
  <si>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</si>
  <si>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</si>
  <si>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</si>
  <si>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</si>
  <si>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</si>
  <si>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</si>
  <si>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</si>
  <si>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</si>
  <si>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</si>
  <si>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</si>
  <si>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</si>
  <si>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</si>
  <si>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</si>
  <si>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</si>
  <si>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</si>
  <si>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</si>
  <si>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</si>
  <si>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</si>
  <si>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</si>
  <si>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</si>
  <si>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</si>
  <si>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</si>
  <si>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</si>
  <si>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</si>
  <si>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</si>
  <si>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</si>
  <si>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</si>
  <si>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</si>
  <si>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</si>
  <si>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</si>
  <si>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</si>
  <si>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</si>
  <si>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</si>
  <si>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</si>
  <si>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</si>
  <si>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</si>
  <si>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</si>
  <si>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</si>
  <si>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</si>
  <si>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</si>
  <si>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</si>
  <si>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</si>
  <si>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</si>
  <si>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</si>
  <si>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</si>
  <si>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</si>
  <si>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</si>
  <si>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</si>
  <si>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</si>
  <si>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</si>
  <si>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</si>
  <si>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</si>
  <si>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</si>
  <si>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</si>
  <si>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</si>
  <si>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</si>
  <si>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</si>
  <si>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</si>
  <si>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</si>
  <si>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</si>
  <si>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</si>
  <si>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</si>
  <si>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</si>
  <si>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</si>
  <si>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</si>
  <si>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</si>
  <si>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</si>
  <si>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</si>
  <si>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</si>
  <si>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</si>
  <si>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</si>
  <si>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</si>
  <si>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</si>
  <si>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</si>
  <si>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</si>
  <si>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</si>
  <si>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</si>
  <si>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</si>
  <si>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</si>
  <si>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</si>
  <si>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</si>
  <si>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</si>
  <si>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</si>
  <si>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</si>
  <si>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</si>
  <si>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</si>
  <si>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</si>
  <si>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</si>
  <si>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</si>
  <si>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</si>
  <si>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</si>
  <si>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</si>
  <si>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</si>
  <si>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</si>
  <si>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</si>
  <si>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</si>
  <si>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</si>
  <si>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</si>
  <si>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</si>
  <si>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</si>
  <si>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</si>
  <si>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</si>
  <si>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</si>
  <si>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</si>
  <si>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</si>
  <si>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</si>
  <si>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</si>
  <si>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</si>
  <si>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</si>
  <si>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</si>
  <si>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</si>
  <si>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</si>
  <si>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</si>
  <si>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</si>
  <si>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</si>
  <si>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</si>
  <si>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</si>
  <si>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</si>
  <si>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</si>
  <si>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</si>
  <si>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</si>
  <si>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</si>
  <si>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</si>
  <si>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</si>
  <si>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</si>
  <si>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</si>
  <si>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</si>
  <si>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</si>
  <si>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</si>
  <si>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</si>
  <si>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</si>
  <si>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</si>
  <si>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</si>
  <si>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</si>
  <si>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</si>
  <si>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</si>
  <si>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</si>
  <si>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</si>
  <si>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</si>
  <si>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</si>
  <si>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</si>
  <si>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</si>
  <si>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</si>
  <si>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</si>
  <si>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</si>
  <si>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</si>
  <si>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</si>
  <si>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</si>
  <si>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</si>
  <si>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</si>
  <si>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</si>
  <si>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</si>
  <si>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</si>
  <si>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</si>
  <si>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</si>
  <si>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</si>
  <si>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</si>
  <si>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</si>
  <si>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</si>
  <si>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</si>
  <si>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</si>
  <si>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</si>
  <si>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</si>
  <si>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</si>
  <si>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</si>
  <si>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</si>
  <si>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</si>
  <si>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</si>
  <si>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</si>
  <si>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</si>
  <si>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</si>
  <si>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</si>
  <si>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</si>
  <si>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</si>
  <si>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</si>
  <si>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</si>
  <si>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</si>
  <si>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</si>
  <si>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</si>
  <si>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</si>
  <si>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</si>
  <si>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</si>
  <si>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</si>
  <si>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</si>
  <si>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</si>
  <si>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</si>
  <si>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</si>
  <si>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</si>
  <si>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</si>
  <si>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</si>
  <si>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</si>
  <si>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</si>
  <si>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</si>
  <si>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</si>
  <si>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</si>
  <si>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</si>
  <si>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</si>
  <si>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</si>
  <si>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</si>
  <si>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</si>
  <si>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</si>
  <si>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</si>
  <si>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</si>
  <si>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</si>
  <si>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</si>
  <si>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</si>
  <si>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</si>
  <si>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</si>
  <si>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</si>
  <si>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</si>
  <si>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</si>
  <si>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</si>
  <si>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</si>
  <si>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</si>
  <si>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</si>
  <si>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</si>
  <si>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</si>
  <si>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</si>
  <si>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</si>
  <si>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</si>
  <si>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</si>
  <si>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</si>
  <si>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</si>
  <si>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</si>
  <si>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</si>
  <si>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</si>
  <si>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</si>
  <si>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</si>
  <si>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</si>
  <si>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</si>
  <si>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</si>
  <si>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</si>
  <si>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</si>
  <si>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</si>
  <si>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</si>
  <si>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</si>
  <si>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</si>
  <si>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</si>
  <si>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</si>
  <si>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</si>
  <si>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</si>
  <si>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</si>
  <si>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</si>
  <si>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</si>
  <si>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</si>
  <si>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</si>
  <si>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</si>
  <si>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</si>
  <si>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</si>
  <si>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</si>
  <si>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</si>
  <si>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</si>
  <si>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</si>
  <si>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</si>
  <si>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</si>
  <si>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</si>
  <si>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</si>
  <si>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</si>
  <si>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</si>
  <si>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</si>
  <si>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</si>
  <si>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</si>
  <si>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</si>
  <si>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</si>
  <si>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</si>
  <si>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</si>
  <si>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</si>
  <si>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</si>
  <si>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</si>
  <si>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</si>
  <si>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</si>
  <si>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</si>
  <si>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</si>
  <si>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</si>
  <si>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</si>
  <si>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</si>
  <si>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</si>
  <si>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</si>
  <si>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</si>
  <si>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</si>
  <si>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</si>
  <si>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</si>
  <si>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</si>
  <si>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</si>
  <si>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</si>
  <si>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</si>
  <si>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</si>
  <si>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</si>
  <si>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</si>
  <si>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</si>
  <si>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</si>
  <si>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</si>
  <si>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</si>
  <si>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</si>
  <si>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</si>
  <si>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</si>
  <si>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</si>
  <si>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</si>
  <si>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</si>
  <si>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</si>
  <si>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</si>
  <si>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</si>
  <si>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</si>
  <si>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</si>
  <si>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</si>
  <si>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</si>
  <si>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</si>
  <si>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</si>
  <si>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</si>
  <si>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</si>
  <si>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</si>
  <si>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</si>
  <si>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</si>
  <si>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</si>
  <si>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</si>
  <si>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</si>
  <si>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</si>
  <si>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</si>
  <si>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</si>
  <si>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</si>
  <si>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</si>
  <si>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</si>
  <si>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</si>
  <si>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</si>
  <si>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</si>
  <si>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</si>
  <si>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</si>
  <si>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</si>
  <si>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</si>
  <si>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</si>
  <si>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</si>
  <si>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</si>
  <si>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</si>
  <si>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</si>
  <si>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</si>
  <si>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</si>
  <si>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</si>
  <si>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</si>
  <si>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</si>
  <si>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</si>
  <si>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</si>
  <si>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</si>
  <si>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</si>
  <si>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</si>
  <si>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</si>
  <si>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</si>
  <si>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</si>
  <si>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</si>
  <si>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</si>
  <si>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</si>
  <si>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</si>
  <si>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</si>
  <si>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</si>
  <si>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</si>
  <si>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</si>
  <si>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</si>
  <si>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</si>
  <si>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</si>
  <si>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</si>
  <si>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</si>
  <si>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</si>
  <si>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</si>
  <si>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</si>
  <si>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</si>
  <si>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</si>
  <si>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</si>
  <si>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</si>
  <si>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</si>
  <si>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</si>
  <si>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</si>
  <si>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</si>
  <si>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</si>
  <si>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</si>
  <si>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</si>
  <si>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</si>
  <si>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</si>
  <si>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</si>
  <si>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</si>
  <si>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</si>
  <si>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</si>
  <si>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</si>
  <si>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</si>
  <si>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</si>
  <si>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</si>
  <si>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</si>
  <si>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</si>
  <si>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</si>
  <si>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</si>
  <si>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</si>
  <si>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</si>
  <si>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</si>
  <si>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</si>
  <si>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</si>
  <si>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</si>
  <si>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</si>
  <si>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</si>
  <si>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</si>
  <si>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</si>
  <si>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</si>
  <si>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</si>
  <si>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</si>
  <si>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</si>
  <si>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</si>
  <si>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</si>
  <si>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</si>
  <si>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</si>
  <si>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</si>
  <si>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</si>
  <si>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</si>
  <si>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</si>
  <si>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</si>
  <si>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</si>
  <si>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</si>
  <si>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</si>
  <si>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</si>
  <si>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</si>
  <si>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</si>
  <si>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</si>
  <si>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</si>
  <si>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</si>
  <si>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</si>
  <si>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</si>
  <si>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</si>
  <si>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</si>
  <si>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</si>
  <si>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</si>
  <si>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</si>
  <si>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</si>
  <si>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</si>
  <si>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</si>
  <si>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</si>
  <si>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</si>
  <si>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</si>
  <si>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</si>
  <si>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</si>
  <si>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</si>
  <si>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</si>
  <si>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</si>
  <si>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</si>
  <si>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</si>
  <si>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</si>
  <si>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</si>
  <si>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</si>
  <si>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</si>
  <si>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</si>
  <si>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</si>
  <si>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</si>
  <si>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</si>
  <si>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</si>
  <si>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</si>
  <si>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</si>
  <si>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</si>
  <si>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</si>
  <si>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</si>
  <si>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</si>
  <si>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</si>
  <si>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</si>
  <si>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</si>
  <si>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</si>
  <si>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</si>
  <si>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</si>
  <si>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</si>
  <si>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</si>
  <si>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</si>
  <si>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</si>
  <si>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</si>
  <si>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</si>
  <si>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</si>
  <si>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</si>
  <si>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</si>
  <si>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</si>
  <si>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</si>
  <si>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</si>
  <si>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</si>
  <si>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</si>
  <si>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</si>
  <si>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</si>
  <si>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</si>
  <si>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</si>
  <si>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</si>
  <si>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</si>
  <si>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</si>
  <si>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</si>
  <si>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</si>
  <si>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</si>
  <si>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</si>
  <si>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</si>
  <si>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</si>
  <si>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</si>
  <si>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</si>
  <si>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</si>
  <si>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</si>
  <si>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</si>
  <si>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</si>
  <si>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</si>
  <si>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</si>
  <si>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</si>
  <si>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</si>
  <si>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</si>
  <si>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</si>
  <si>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</si>
  <si>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</si>
  <si>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</si>
  <si>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</si>
  <si>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</si>
  <si>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</si>
  <si>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</si>
  <si>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</si>
  <si>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</si>
  <si>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</si>
  <si>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</si>
  <si>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</si>
  <si>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</si>
  <si>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</si>
  <si>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</si>
  <si>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</si>
  <si>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</si>
  <si>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</si>
  <si>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</si>
  <si>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</si>
  <si>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</si>
  <si>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</si>
  <si>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</si>
  <si>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</si>
  <si>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</si>
  <si>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</si>
  <si>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</si>
  <si>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</si>
  <si>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</si>
  <si>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</si>
  <si>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</si>
  <si>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</si>
  <si>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</si>
  <si>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</si>
  <si>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</si>
  <si>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</si>
  <si>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</si>
  <si>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</si>
  <si>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</si>
  <si>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</si>
  <si>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</si>
  <si>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</si>
  <si>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</si>
  <si>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</si>
  <si>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</si>
  <si>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</si>
  <si>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</si>
  <si>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</si>
  <si>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</si>
  <si>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</si>
  <si>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</si>
  <si>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</si>
  <si>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</si>
  <si>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</si>
  <si>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OSNOVNA ŠKOLA BARTOLA KAŠIĆA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</si>
</sst>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14637741</v>
      </c>
      <c r="D2" s="6">
        <f>'PR-RAS'!E6</f>
        <v>16244807.84</v>
      </c>
      <c r="E2" s="6">
        <v>0</v>
      </c>
      <c r="F2" s="6">
        <v>0</v>
      </c>
      <c r="G2" s="7">
        <f t="shared" ref="G2:G264" si="0">(B2/1000)*(C2*1+D2*2)</f>
        <v>47127.356679999997</v>
      </c>
      <c r="H2" s="7">
        <f t="shared" ref="H2:H264" si="1">ABS(C2-ROUND(C2,0))+ABS(D2-ROUND(D2,0))</f>
        <v>0.16000000014901161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10971650</v>
      </c>
      <c r="D46" s="1">
        <f>'PR-RAS'!E50</f>
        <v>11600794.32</v>
      </c>
      <c r="E46" s="1">
        <v>0</v>
      </c>
      <c r="F46" s="1">
        <v>0</v>
      </c>
      <c r="G46" s="2">
        <f t="shared" si="0"/>
        <v>1537795.7387999999</v>
      </c>
      <c r="H46" s="2">
        <f t="shared" si="1"/>
        <v>0.32000000029802322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10968626</v>
      </c>
      <c r="D64" s="1">
        <f>'PR-RAS'!E68</f>
        <v>11597716.32</v>
      </c>
      <c r="E64" s="1">
        <v>0</v>
      </c>
      <c r="F64" s="1">
        <v>0</v>
      </c>
      <c r="G64" s="2">
        <f t="shared" si="0"/>
        <v>2152335.6943200002</v>
      </c>
      <c r="H64" s="2">
        <f t="shared" si="1"/>
        <v>0.32000000029802322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10623907</v>
      </c>
      <c r="D65" s="1">
        <f>'PR-RAS'!E69</f>
        <v>11271427.43</v>
      </c>
      <c r="E65" s="1">
        <v>0</v>
      </c>
      <c r="F65" s="1">
        <v>0</v>
      </c>
      <c r="G65" s="2">
        <f t="shared" si="0"/>
        <v>2122672.7590399999</v>
      </c>
      <c r="H65" s="2">
        <f t="shared" si="1"/>
        <v>0.42999999970197678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344719</v>
      </c>
      <c r="D66" s="1">
        <f>'PR-RAS'!E70</f>
        <v>326288.89</v>
      </c>
      <c r="E66" s="1">
        <v>0</v>
      </c>
      <c r="F66" s="1">
        <v>0</v>
      </c>
      <c r="G66" s="2">
        <f t="shared" si="0"/>
        <v>64824.290700000005</v>
      </c>
      <c r="H66" s="2">
        <f t="shared" si="1"/>
        <v>0.10999999998603016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3024</v>
      </c>
      <c r="D73" s="1">
        <f>'PR-RAS'!E77</f>
        <v>3078</v>
      </c>
      <c r="E73" s="1">
        <v>0</v>
      </c>
      <c r="F73" s="1">
        <v>0</v>
      </c>
      <c r="G73" s="2">
        <f t="shared" si="0"/>
        <v>660.95999999999992</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3078</v>
      </c>
      <c r="E74" s="1">
        <v>0</v>
      </c>
      <c r="F74" s="1">
        <v>0</v>
      </c>
      <c r="G74" s="2">
        <f t="shared" si="0"/>
        <v>449.38799999999998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3024</v>
      </c>
      <c r="D76" s="1">
        <f>'PR-RAS'!E80</f>
        <v>0</v>
      </c>
      <c r="E76" s="1">
        <v>0</v>
      </c>
      <c r="F76" s="1">
        <v>0</v>
      </c>
      <c r="G76" s="2">
        <f t="shared" si="0"/>
        <v>226.79999999999998</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32</v>
      </c>
      <c r="D78" s="1">
        <f>'PR-RAS'!E82</f>
        <v>4.92</v>
      </c>
      <c r="E78" s="1">
        <v>0</v>
      </c>
      <c r="F78" s="1">
        <v>0</v>
      </c>
      <c r="G78" s="2">
        <f t="shared" si="0"/>
        <v>3.2216800000000001</v>
      </c>
      <c r="H78" s="2">
        <f t="shared" si="1"/>
        <v>8.0000000000000071E-2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32</v>
      </c>
      <c r="D79" s="1">
        <f>'PR-RAS'!E83</f>
        <v>4.92</v>
      </c>
      <c r="E79" s="1">
        <v>0</v>
      </c>
      <c r="F79" s="1">
        <v>0</v>
      </c>
      <c r="G79" s="2">
        <f t="shared" si="0"/>
        <v>3.2635200000000002</v>
      </c>
      <c r="H79" s="2">
        <f t="shared" si="1"/>
        <v>8.0000000000000071E-2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32</v>
      </c>
      <c r="D81" s="1">
        <f>'PR-RAS'!E85</f>
        <v>4.92</v>
      </c>
      <c r="E81" s="1">
        <v>0</v>
      </c>
      <c r="F81" s="1">
        <v>0</v>
      </c>
      <c r="G81" s="2">
        <f t="shared" si="0"/>
        <v>3.3472000000000004</v>
      </c>
      <c r="H81" s="2">
        <f t="shared" si="1"/>
        <v>8.0000000000000071E-2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896194</v>
      </c>
      <c r="D102" s="1">
        <f>'PR-RAS'!E106</f>
        <v>986155.69</v>
      </c>
      <c r="E102" s="1">
        <v>0</v>
      </c>
      <c r="F102" s="1">
        <v>0</v>
      </c>
      <c r="G102" s="2">
        <f t="shared" si="0"/>
        <v>289719.04337999999</v>
      </c>
      <c r="H102" s="2">
        <f t="shared" si="1"/>
        <v>0.31000000005587935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896194</v>
      </c>
      <c r="D108" s="1">
        <f>'PR-RAS'!E112</f>
        <v>986155.69</v>
      </c>
      <c r="E108" s="1">
        <v>0</v>
      </c>
      <c r="F108" s="1">
        <v>0</v>
      </c>
      <c r="G108" s="2">
        <f t="shared" si="0"/>
        <v>306930.07565999997</v>
      </c>
      <c r="H108" s="2">
        <f t="shared" si="1"/>
        <v>0.31000000005587935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896194</v>
      </c>
      <c r="D113" s="1">
        <f>'PR-RAS'!E117</f>
        <v>986155.69</v>
      </c>
      <c r="E113" s="1">
        <v>0</v>
      </c>
      <c r="F113" s="1">
        <v>0</v>
      </c>
      <c r="G113" s="2">
        <f t="shared" si="0"/>
        <v>321272.60255999997</v>
      </c>
      <c r="H113" s="2">
        <f t="shared" si="1"/>
        <v>0.31000000005587935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60526</v>
      </c>
      <c r="D120" s="1">
        <f>'PR-RAS'!E124</f>
        <v>239902.72000000003</v>
      </c>
      <c r="E120" s="1">
        <v>0</v>
      </c>
      <c r="F120" s="1">
        <v>0</v>
      </c>
      <c r="G120" s="2">
        <f t="shared" si="0"/>
        <v>64299.441360000004</v>
      </c>
      <c r="H120" s="2">
        <f t="shared" si="1"/>
        <v>0.27999999996973202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54626</v>
      </c>
      <c r="D121" s="1">
        <f>'PR-RAS'!E125</f>
        <v>182219.92</v>
      </c>
      <c r="E121" s="1">
        <v>0</v>
      </c>
      <c r="F121" s="1">
        <v>0</v>
      </c>
      <c r="G121" s="2">
        <f t="shared" si="0"/>
        <v>50287.900800000003</v>
      </c>
      <c r="H121" s="2">
        <f t="shared" si="1"/>
        <v>7.9999999987194315E-2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54626</v>
      </c>
      <c r="D123" s="1">
        <f>'PR-RAS'!E127</f>
        <v>182219.92</v>
      </c>
      <c r="E123" s="1">
        <v>0</v>
      </c>
      <c r="F123" s="1">
        <v>0</v>
      </c>
      <c r="G123" s="2">
        <f t="shared" si="0"/>
        <v>51126.032480000002</v>
      </c>
      <c r="H123" s="2">
        <f t="shared" si="1"/>
        <v>7.9999999987194315E-2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5900</v>
      </c>
      <c r="D124" s="1">
        <f>'PR-RAS'!E128</f>
        <v>57682.8</v>
      </c>
      <c r="E124" s="1">
        <v>0</v>
      </c>
      <c r="F124" s="1">
        <v>0</v>
      </c>
      <c r="G124" s="2">
        <f t="shared" si="0"/>
        <v>14915.668800000001</v>
      </c>
      <c r="H124" s="2">
        <f t="shared" si="1"/>
        <v>0.19999999999708962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5900</v>
      </c>
      <c r="D125" s="1">
        <f>'PR-RAS'!E129</f>
        <v>57682.8</v>
      </c>
      <c r="E125" s="1">
        <v>0</v>
      </c>
      <c r="F125" s="1">
        <v>0</v>
      </c>
      <c r="G125" s="2">
        <f t="shared" si="0"/>
        <v>15036.9344</v>
      </c>
      <c r="H125" s="2">
        <f t="shared" si="1"/>
        <v>0.19999999999708962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2709339</v>
      </c>
      <c r="D129" s="1">
        <f>'PR-RAS'!E133</f>
        <v>3417950.1900000004</v>
      </c>
      <c r="E129" s="1">
        <v>0</v>
      </c>
      <c r="F129" s="1">
        <v>0</v>
      </c>
      <c r="G129" s="2">
        <f t="shared" si="0"/>
        <v>1221790.6406400001</v>
      </c>
      <c r="H129" s="2">
        <f t="shared" si="1"/>
        <v>0.19000000040978193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2709339</v>
      </c>
      <c r="D130" s="1">
        <f>'PR-RAS'!E134</f>
        <v>3417950.1900000004</v>
      </c>
      <c r="E130" s="1">
        <v>0</v>
      </c>
      <c r="F130" s="1">
        <v>0</v>
      </c>
      <c r="G130" s="2">
        <f t="shared" si="0"/>
        <v>1231335.88002</v>
      </c>
      <c r="H130" s="2">
        <f t="shared" si="1"/>
        <v>0.19000000040978193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2684464</v>
      </c>
      <c r="D131" s="1">
        <f>'PR-RAS'!E135</f>
        <v>3407728.95</v>
      </c>
      <c r="E131" s="1">
        <v>0</v>
      </c>
      <c r="F131" s="1">
        <v>0</v>
      </c>
      <c r="G131" s="2">
        <f t="shared" si="0"/>
        <v>1234989.8470000001</v>
      </c>
      <c r="H131" s="2">
        <f t="shared" si="1"/>
        <v>4.9999999813735485E-2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24875</v>
      </c>
      <c r="D132" s="1">
        <f>'PR-RAS'!E136</f>
        <v>10221.24</v>
      </c>
      <c r="E132" s="1">
        <v>0</v>
      </c>
      <c r="F132" s="1">
        <v>0</v>
      </c>
      <c r="G132" s="2">
        <f t="shared" si="0"/>
        <v>5936.5898799999995</v>
      </c>
      <c r="H132" s="2">
        <f t="shared" si="1"/>
        <v>0.23999999999978172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14318134</v>
      </c>
      <c r="D147" s="1">
        <f>'PR-RAS'!E151</f>
        <v>15511887.220000003</v>
      </c>
      <c r="E147" s="1">
        <v>0</v>
      </c>
      <c r="F147" s="1">
        <v>0</v>
      </c>
      <c r="G147" s="2">
        <f t="shared" si="0"/>
        <v>6619918.6322400002</v>
      </c>
      <c r="H147" s="2">
        <f t="shared" si="1"/>
        <v>0.2200000025331974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12074369</v>
      </c>
      <c r="D148" s="1">
        <f>'PR-RAS'!E152</f>
        <v>12902723.670000002</v>
      </c>
      <c r="E148" s="1">
        <v>0</v>
      </c>
      <c r="F148" s="1">
        <v>0</v>
      </c>
      <c r="G148" s="2">
        <f t="shared" si="0"/>
        <v>5568333.0019800002</v>
      </c>
      <c r="H148" s="2">
        <f t="shared" si="1"/>
        <v>0.32999999821186066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9877913</v>
      </c>
      <c r="D149" s="1">
        <f>'PR-RAS'!E153</f>
        <v>10592610.180000002</v>
      </c>
      <c r="E149" s="1">
        <v>0</v>
      </c>
      <c r="F149" s="1">
        <v>0</v>
      </c>
      <c r="G149" s="2">
        <f t="shared" si="0"/>
        <v>4597343.73728</v>
      </c>
      <c r="H149" s="2">
        <f t="shared" si="1"/>
        <v>0.18000000156462193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9755361</v>
      </c>
      <c r="D150" s="1">
        <f>'PR-RAS'!E154</f>
        <v>10433848.75</v>
      </c>
      <c r="E150" s="1">
        <v>0</v>
      </c>
      <c r="F150" s="1">
        <v>0</v>
      </c>
      <c r="G150" s="2">
        <f t="shared" si="0"/>
        <v>4562835.7165000001</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73892</v>
      </c>
      <c r="D152" s="1">
        <f>'PR-RAS'!E156</f>
        <v>117538.8</v>
      </c>
      <c r="E152" s="1">
        <v>0</v>
      </c>
      <c r="F152" s="1">
        <v>0</v>
      </c>
      <c r="G152" s="2">
        <f t="shared" si="0"/>
        <v>46654.409599999992</v>
      </c>
      <c r="H152" s="2">
        <f t="shared" si="1"/>
        <v>0.19999999999708962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48660</v>
      </c>
      <c r="D153" s="1">
        <f>'PR-RAS'!E157</f>
        <v>41222.629999999997</v>
      </c>
      <c r="E153" s="1">
        <v>0</v>
      </c>
      <c r="F153" s="1">
        <v>0</v>
      </c>
      <c r="G153" s="2">
        <f t="shared" si="0"/>
        <v>19927.999520000001</v>
      </c>
      <c r="H153" s="2">
        <f t="shared" si="1"/>
        <v>0.37000000000261934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554757</v>
      </c>
      <c r="D154" s="1">
        <f>'PR-RAS'!E158</f>
        <v>550889.98</v>
      </c>
      <c r="E154" s="1">
        <v>0</v>
      </c>
      <c r="F154" s="1">
        <v>0</v>
      </c>
      <c r="G154" s="2">
        <f t="shared" si="0"/>
        <v>253450.15487999999</v>
      </c>
      <c r="H154" s="2">
        <f t="shared" si="1"/>
        <v>2.0000000018626451E-2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1641699</v>
      </c>
      <c r="D155" s="1">
        <f>'PR-RAS'!E159</f>
        <v>1759223.51</v>
      </c>
      <c r="E155" s="1">
        <v>0</v>
      </c>
      <c r="F155" s="1">
        <v>0</v>
      </c>
      <c r="G155" s="2">
        <f t="shared" si="0"/>
        <v>794662.48707999988</v>
      </c>
      <c r="H155" s="2">
        <f t="shared" si="1"/>
        <v>0.48999999999068677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1641699</v>
      </c>
      <c r="D157" s="1">
        <f>'PR-RAS'!E161</f>
        <v>1759223.51</v>
      </c>
      <c r="E157" s="1">
        <v>0</v>
      </c>
      <c r="F157" s="1">
        <v>0</v>
      </c>
      <c r="G157" s="2">
        <f t="shared" si="0"/>
        <v>804982.77911999996</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2227667</v>
      </c>
      <c r="D159" s="1">
        <f>'PR-RAS'!E163</f>
        <v>2584970.4900000002</v>
      </c>
      <c r="E159" s="1">
        <v>0</v>
      </c>
      <c r="F159" s="1">
        <v>0</v>
      </c>
      <c r="G159" s="2">
        <f t="shared" si="0"/>
        <v>1168822.0608400002</v>
      </c>
      <c r="H159" s="2">
        <f t="shared" si="1"/>
        <v>0.49000000022351742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235928</v>
      </c>
      <c r="D160" s="1">
        <f>'PR-RAS'!E164</f>
        <v>279233.33</v>
      </c>
      <c r="E160" s="1">
        <v>0</v>
      </c>
      <c r="F160" s="1">
        <v>0</v>
      </c>
      <c r="G160" s="2">
        <f t="shared" si="0"/>
        <v>126308.75094000001</v>
      </c>
      <c r="H160" s="2">
        <f t="shared" si="1"/>
        <v>0.33000000001629815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7820</v>
      </c>
      <c r="D161" s="1">
        <f>'PR-RAS'!E165</f>
        <v>39586.57</v>
      </c>
      <c r="E161" s="1">
        <v>0</v>
      </c>
      <c r="F161" s="1">
        <v>0</v>
      </c>
      <c r="G161" s="2">
        <f t="shared" si="0"/>
        <v>13918.902400000001</v>
      </c>
      <c r="H161" s="2">
        <f t="shared" si="1"/>
        <v>0.43000000000029104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211149</v>
      </c>
      <c r="D162" s="1">
        <f>'PR-RAS'!E166</f>
        <v>232174.76</v>
      </c>
      <c r="E162" s="1">
        <v>0</v>
      </c>
      <c r="F162" s="1">
        <v>0</v>
      </c>
      <c r="G162" s="2">
        <f t="shared" si="0"/>
        <v>108755.26172000001</v>
      </c>
      <c r="H162" s="2">
        <f t="shared" si="1"/>
        <v>0.23999999999068677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16323</v>
      </c>
      <c r="D163" s="1">
        <f>'PR-RAS'!E167</f>
        <v>5375</v>
      </c>
      <c r="E163" s="1">
        <v>0</v>
      </c>
      <c r="F163" s="1">
        <v>0</v>
      </c>
      <c r="G163" s="2">
        <f t="shared" si="0"/>
        <v>4385.826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636</v>
      </c>
      <c r="D164" s="1">
        <f>'PR-RAS'!E168</f>
        <v>2097</v>
      </c>
      <c r="E164" s="1">
        <v>0</v>
      </c>
      <c r="F164" s="1">
        <v>0</v>
      </c>
      <c r="G164" s="2">
        <f t="shared" si="0"/>
        <v>787.29000000000008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1227255</v>
      </c>
      <c r="D165" s="1">
        <f>'PR-RAS'!E169</f>
        <v>1275799.5499999998</v>
      </c>
      <c r="E165" s="1">
        <v>0</v>
      </c>
      <c r="F165" s="1">
        <v>0</v>
      </c>
      <c r="G165" s="2">
        <f t="shared" si="0"/>
        <v>619732.07239999995</v>
      </c>
      <c r="H165" s="2">
        <f t="shared" si="1"/>
        <v>0.45000000018626451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121649</v>
      </c>
      <c r="D166" s="1">
        <f>'PR-RAS'!E170</f>
        <v>126504.36</v>
      </c>
      <c r="E166" s="1">
        <v>0</v>
      </c>
      <c r="F166" s="1">
        <v>0</v>
      </c>
      <c r="G166" s="2">
        <f t="shared" si="0"/>
        <v>61818.523799999995</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374076</v>
      </c>
      <c r="D167" s="1">
        <f>'PR-RAS'!E171</f>
        <v>475956.6</v>
      </c>
      <c r="E167" s="1">
        <v>0</v>
      </c>
      <c r="F167" s="1">
        <v>0</v>
      </c>
      <c r="G167" s="2">
        <f t="shared" si="0"/>
        <v>220114.2072</v>
      </c>
      <c r="H167" s="2">
        <f t="shared" si="1"/>
        <v>0.40000000002328306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673386</v>
      </c>
      <c r="D168" s="1">
        <f>'PR-RAS'!E172</f>
        <v>575548.84</v>
      </c>
      <c r="E168" s="1">
        <v>0</v>
      </c>
      <c r="F168" s="1">
        <v>0</v>
      </c>
      <c r="G168" s="2">
        <f t="shared" si="0"/>
        <v>304688.77455999999</v>
      </c>
      <c r="H168" s="2">
        <f t="shared" si="1"/>
        <v>0.16000000003259629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29709</v>
      </c>
      <c r="D169" s="1">
        <f>'PR-RAS'!E173</f>
        <v>38866.49</v>
      </c>
      <c r="E169" s="1">
        <v>0</v>
      </c>
      <c r="F169" s="1">
        <v>0</v>
      </c>
      <c r="G169" s="2">
        <f t="shared" si="0"/>
        <v>18050.252639999999</v>
      </c>
      <c r="H169" s="2">
        <f t="shared" si="1"/>
        <v>0.48999999999796273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21202</v>
      </c>
      <c r="D170" s="1">
        <f>'PR-RAS'!E174</f>
        <v>48446.46</v>
      </c>
      <c r="E170" s="1">
        <v>0</v>
      </c>
      <c r="F170" s="1">
        <v>0</v>
      </c>
      <c r="G170" s="2">
        <f t="shared" si="0"/>
        <v>19958.04148</v>
      </c>
      <c r="H170" s="2">
        <f t="shared" si="1"/>
        <v>0.45999999999912689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7233</v>
      </c>
      <c r="D172" s="1">
        <f>'PR-RAS'!E176</f>
        <v>10476.799999999999</v>
      </c>
      <c r="E172" s="1">
        <v>0</v>
      </c>
      <c r="F172" s="1">
        <v>0</v>
      </c>
      <c r="G172" s="2">
        <f t="shared" si="0"/>
        <v>4819.9085999999998</v>
      </c>
      <c r="H172" s="2">
        <f t="shared" si="1"/>
        <v>0.2000000000007276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690285</v>
      </c>
      <c r="D173" s="1">
        <f>'PR-RAS'!E177</f>
        <v>867373.24</v>
      </c>
      <c r="E173" s="1">
        <v>0</v>
      </c>
      <c r="F173" s="1">
        <v>0</v>
      </c>
      <c r="G173" s="2">
        <f t="shared" si="0"/>
        <v>417105.41455999995</v>
      </c>
      <c r="H173" s="2">
        <f t="shared" si="1"/>
        <v>0.23999999999068677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12164</v>
      </c>
      <c r="D174" s="1">
        <f>'PR-RAS'!E178</f>
        <v>24615.7</v>
      </c>
      <c r="E174" s="1">
        <v>0</v>
      </c>
      <c r="F174" s="1">
        <v>0</v>
      </c>
      <c r="G174" s="2">
        <f t="shared" si="0"/>
        <v>10621.404199999999</v>
      </c>
      <c r="H174" s="2">
        <f t="shared" si="1"/>
        <v>0.2999999999992724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53562</v>
      </c>
      <c r="D175" s="1">
        <f>'PR-RAS'!E179</f>
        <v>139127.47</v>
      </c>
      <c r="E175" s="1">
        <v>0</v>
      </c>
      <c r="F175" s="1">
        <v>0</v>
      </c>
      <c r="G175" s="2">
        <f t="shared" si="0"/>
        <v>57736.147559999998</v>
      </c>
      <c r="H175" s="2">
        <f t="shared" si="1"/>
        <v>0.47000000000116415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960</v>
      </c>
      <c r="D176" s="1">
        <f>'PR-RAS'!E180</f>
        <v>5721</v>
      </c>
      <c r="E176" s="1">
        <v>0</v>
      </c>
      <c r="F176" s="1">
        <v>0</v>
      </c>
      <c r="G176" s="2">
        <f t="shared" si="0"/>
        <v>2170.35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117158</v>
      </c>
      <c r="D177" s="1">
        <f>'PR-RAS'!E181</f>
        <v>99265.73</v>
      </c>
      <c r="E177" s="1">
        <v>0</v>
      </c>
      <c r="F177" s="1">
        <v>0</v>
      </c>
      <c r="G177" s="2">
        <f t="shared" si="0"/>
        <v>55561.344959999988</v>
      </c>
      <c r="H177" s="2">
        <f t="shared" si="1"/>
        <v>0.27000000000407454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18414</v>
      </c>
      <c r="D178" s="1">
        <f>'PR-RAS'!E182</f>
        <v>7229.44</v>
      </c>
      <c r="E178" s="1">
        <v>0</v>
      </c>
      <c r="F178" s="1">
        <v>0</v>
      </c>
      <c r="G178" s="2">
        <f t="shared" si="0"/>
        <v>5818.4997599999988</v>
      </c>
      <c r="H178" s="2">
        <f t="shared" si="1"/>
        <v>0.43999999999959982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36508</v>
      </c>
      <c r="D179" s="1">
        <f>'PR-RAS'!E183</f>
        <v>48665</v>
      </c>
      <c r="E179" s="1">
        <v>0</v>
      </c>
      <c r="F179" s="1">
        <v>0</v>
      </c>
      <c r="G179" s="2">
        <f t="shared" si="0"/>
        <v>23823.164000000001</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101628</v>
      </c>
      <c r="D180" s="1">
        <f>'PR-RAS'!E184</f>
        <v>140776.21</v>
      </c>
      <c r="E180" s="1">
        <v>0</v>
      </c>
      <c r="F180" s="1">
        <v>0</v>
      </c>
      <c r="G180" s="2">
        <f t="shared" si="0"/>
        <v>68589.295180000001</v>
      </c>
      <c r="H180" s="2">
        <f t="shared" si="1"/>
        <v>0.20999999999185093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19587</v>
      </c>
      <c r="D181" s="1">
        <f>'PR-RAS'!E185</f>
        <v>23442.97</v>
      </c>
      <c r="E181" s="1">
        <v>0</v>
      </c>
      <c r="F181" s="1">
        <v>0</v>
      </c>
      <c r="G181" s="2">
        <f t="shared" si="0"/>
        <v>11965.129199999999</v>
      </c>
      <c r="H181" s="2">
        <f t="shared" si="1"/>
        <v>2.9999999998835847E-2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330304</v>
      </c>
      <c r="D182" s="1">
        <f>'PR-RAS'!E186</f>
        <v>378529.72</v>
      </c>
      <c r="E182" s="1">
        <v>0</v>
      </c>
      <c r="F182" s="1">
        <v>0</v>
      </c>
      <c r="G182" s="2">
        <f t="shared" si="0"/>
        <v>196812.78263999999</v>
      </c>
      <c r="H182" s="2">
        <f t="shared" si="1"/>
        <v>0.28000000002793968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74199</v>
      </c>
      <c r="D184" s="1">
        <f>'PR-RAS'!E188</f>
        <v>162564.37</v>
      </c>
      <c r="E184" s="1">
        <v>0</v>
      </c>
      <c r="F184" s="1">
        <v>0</v>
      </c>
      <c r="G184" s="2">
        <f t="shared" si="0"/>
        <v>73076.976419999992</v>
      </c>
      <c r="H184" s="2">
        <f t="shared" si="1"/>
        <v>0.36999999999534339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13487</v>
      </c>
      <c r="D185" s="1">
        <f>'PR-RAS'!E189</f>
        <v>60544.17</v>
      </c>
      <c r="E185" s="1">
        <v>0</v>
      </c>
      <c r="F185" s="1">
        <v>0</v>
      </c>
      <c r="G185" s="2">
        <f t="shared" si="0"/>
        <v>24761.862559999998</v>
      </c>
      <c r="H185" s="2">
        <f t="shared" si="1"/>
        <v>0.16999999999825377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12940</v>
      </c>
      <c r="D186" s="1">
        <f>'PR-RAS'!E190</f>
        <v>0</v>
      </c>
      <c r="E186" s="1">
        <v>0</v>
      </c>
      <c r="F186" s="1">
        <v>0</v>
      </c>
      <c r="G186" s="2">
        <f t="shared" si="0"/>
        <v>2393.9</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4528</v>
      </c>
      <c r="D187" s="1">
        <f>'PR-RAS'!E191</f>
        <v>6682.21</v>
      </c>
      <c r="E187" s="1">
        <v>0</v>
      </c>
      <c r="F187" s="1">
        <v>0</v>
      </c>
      <c r="G187" s="2">
        <f t="shared" si="0"/>
        <v>3327.9901199999995</v>
      </c>
      <c r="H187" s="2">
        <f t="shared" si="1"/>
        <v>0.21000000000003638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1350</v>
      </c>
      <c r="D188" s="1">
        <f>'PR-RAS'!E192</f>
        <v>1550</v>
      </c>
      <c r="E188" s="1">
        <v>0</v>
      </c>
      <c r="F188" s="1">
        <v>0</v>
      </c>
      <c r="G188" s="2">
        <f t="shared" si="0"/>
        <v>832.15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27900</v>
      </c>
      <c r="D189" s="1">
        <f>'PR-RAS'!E193</f>
        <v>32999.57</v>
      </c>
      <c r="E189" s="1">
        <v>0</v>
      </c>
      <c r="F189" s="1">
        <v>0</v>
      </c>
      <c r="G189" s="2">
        <f t="shared" si="0"/>
        <v>17653.03832</v>
      </c>
      <c r="H189" s="2">
        <f t="shared" si="1"/>
        <v>0.43000000000029104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13994</v>
      </c>
      <c r="D190" s="1">
        <f>'PR-RAS'!E194</f>
        <v>0</v>
      </c>
      <c r="E190" s="1">
        <v>0</v>
      </c>
      <c r="F190" s="1">
        <v>0</v>
      </c>
      <c r="G190" s="2">
        <f t="shared" si="0"/>
        <v>2644.866</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60788.42</v>
      </c>
      <c r="E191" s="1">
        <v>0</v>
      </c>
      <c r="F191" s="1">
        <v>0</v>
      </c>
      <c r="G191" s="2">
        <f t="shared" si="0"/>
        <v>23099.599600000001</v>
      </c>
      <c r="H191" s="2">
        <f t="shared" si="1"/>
        <v>0.41999999999825377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9098</v>
      </c>
      <c r="D192" s="1">
        <f>'PR-RAS'!E196</f>
        <v>13061.06</v>
      </c>
      <c r="E192" s="1">
        <v>0</v>
      </c>
      <c r="F192" s="1">
        <v>0</v>
      </c>
      <c r="G192" s="2">
        <f t="shared" si="0"/>
        <v>6727.042919999999</v>
      </c>
      <c r="H192" s="2">
        <f t="shared" si="1"/>
        <v>5.9999999999490683E-2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9098</v>
      </c>
      <c r="D206" s="1">
        <f>'PR-RAS'!E210</f>
        <v>13061.06</v>
      </c>
      <c r="E206" s="1">
        <v>0</v>
      </c>
      <c r="F206" s="1">
        <v>0</v>
      </c>
      <c r="G206" s="2">
        <f t="shared" si="0"/>
        <v>7220.1245999999983</v>
      </c>
      <c r="H206" s="2">
        <f t="shared" si="1"/>
        <v>5.9999999999490683E-2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9098</v>
      </c>
      <c r="D207" s="1">
        <f>'PR-RAS'!E211</f>
        <v>13060.96</v>
      </c>
      <c r="E207" s="1">
        <v>0</v>
      </c>
      <c r="F207" s="1">
        <v>0</v>
      </c>
      <c r="G207" s="2">
        <f t="shared" si="0"/>
        <v>7255.3035199999995</v>
      </c>
      <c r="H207" s="2">
        <f t="shared" si="1"/>
        <v>4.0000000000873115E-2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0.1</v>
      </c>
      <c r="E209" s="1">
        <v>0</v>
      </c>
      <c r="F209" s="1">
        <v>0</v>
      </c>
      <c r="G209" s="2">
        <f t="shared" si="0"/>
        <v>4.1599999999999998E-2</v>
      </c>
      <c r="H209" s="2">
        <f t="shared" si="1"/>
        <v>0.1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7000</v>
      </c>
      <c r="D248" s="1">
        <f>'PR-RAS'!E252</f>
        <v>10000</v>
      </c>
      <c r="E248" s="1">
        <v>0</v>
      </c>
      <c r="F248" s="1">
        <v>0</v>
      </c>
      <c r="G248" s="2">
        <f t="shared" si="0"/>
        <v>6669</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7000</v>
      </c>
      <c r="D255" s="1">
        <f>'PR-RAS'!E259</f>
        <v>10000</v>
      </c>
      <c r="E255" s="1">
        <v>0</v>
      </c>
      <c r="F255" s="1">
        <v>0</v>
      </c>
      <c r="G255" s="2">
        <f t="shared" si="0"/>
        <v>6858</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7000</v>
      </c>
      <c r="D256" s="1">
        <f>'PR-RAS'!E260</f>
        <v>10000</v>
      </c>
      <c r="E256" s="1">
        <v>0</v>
      </c>
      <c r="F256" s="1">
        <v>0</v>
      </c>
      <c r="G256" s="2">
        <f t="shared" si="0"/>
        <v>6885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1132</v>
      </c>
      <c r="E259" s="1">
        <v>0</v>
      </c>
      <c r="F259" s="1">
        <v>0</v>
      </c>
      <c r="G259" s="2">
        <f t="shared" si="0"/>
        <v>584.11199999999997</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1132</v>
      </c>
      <c r="E260" s="1">
        <v>0</v>
      </c>
      <c r="F260" s="1">
        <v>0</v>
      </c>
      <c r="G260" s="2">
        <f t="shared" si="0"/>
        <v>586.37599999999998</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1132</v>
      </c>
      <c r="E261" s="1">
        <v>0</v>
      </c>
      <c r="F261" s="1">
        <v>0</v>
      </c>
      <c r="G261" s="2">
        <f t="shared" si="0"/>
        <v>588.64</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14318134</v>
      </c>
      <c r="D285" s="1">
        <f>'PR-RAS'!E289</f>
        <v>15511887.220000003</v>
      </c>
      <c r="E285" s="1">
        <v>0</v>
      </c>
      <c r="F285" s="1">
        <v>0</v>
      </c>
      <c r="G285" s="2">
        <f t="shared" si="8"/>
        <v>12877101.996960001</v>
      </c>
      <c r="H285" s="2">
        <f t="shared" si="9"/>
        <v>0.2200000025331974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319607</v>
      </c>
      <c r="D286" s="1">
        <f>'PR-RAS'!E290</f>
        <v>732920.61999999732</v>
      </c>
      <c r="E286" s="1">
        <v>0</v>
      </c>
      <c r="F286" s="1">
        <v>0</v>
      </c>
      <c r="G286" s="2">
        <f t="shared" si="8"/>
        <v>508852.74839999841</v>
      </c>
      <c r="H286" s="2">
        <f t="shared" si="9"/>
        <v>0.38000000268220901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427930</v>
      </c>
      <c r="D288" s="1">
        <f>'PR-RAS'!E292</f>
        <v>319607</v>
      </c>
      <c r="E288" s="1">
        <v>0</v>
      </c>
      <c r="F288" s="1">
        <v>0</v>
      </c>
      <c r="G288" s="2">
        <f t="shared" si="8"/>
        <v>306270.32799999998</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165058</v>
      </c>
      <c r="D290" s="1">
        <f>'PR-RAS'!E294</f>
        <v>187155.13</v>
      </c>
      <c r="E290" s="1">
        <v>0</v>
      </c>
      <c r="F290" s="1">
        <v>0</v>
      </c>
      <c r="G290" s="2">
        <f t="shared" si="8"/>
        <v>155877.42713999999</v>
      </c>
      <c r="H290" s="2">
        <f t="shared" si="9"/>
        <v>0.13000000000465661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19446</v>
      </c>
      <c r="D291" s="1">
        <f>'PR-RAS'!E295</f>
        <v>11736.67</v>
      </c>
      <c r="E291" s="1">
        <v>0</v>
      </c>
      <c r="F291" s="1">
        <v>0</v>
      </c>
      <c r="G291" s="2">
        <f t="shared" si="8"/>
        <v>12446.608599999998</v>
      </c>
      <c r="H291" s="2">
        <f t="shared" si="9"/>
        <v>0.32999999999992724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410029</v>
      </c>
      <c r="D345" s="1">
        <f>'PR-RAS'!E350</f>
        <v>443771.13</v>
      </c>
      <c r="E345" s="1">
        <v>0</v>
      </c>
      <c r="F345" s="1">
        <v>0</v>
      </c>
      <c r="G345" s="2">
        <f t="shared" si="8"/>
        <v>446364.51343999995</v>
      </c>
      <c r="H345" s="2">
        <f t="shared" si="9"/>
        <v>0.13000000000465661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410029</v>
      </c>
      <c r="D358" s="1">
        <f>'PR-RAS'!E363</f>
        <v>443771.13</v>
      </c>
      <c r="E358" s="1">
        <v>0</v>
      </c>
      <c r="F358" s="1">
        <v>0</v>
      </c>
      <c r="G358" s="2">
        <f t="shared" si="8"/>
        <v>463232.93981999997</v>
      </c>
      <c r="H358" s="2">
        <f t="shared" si="9"/>
        <v>0.13000000000465661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60807</v>
      </c>
      <c r="D364" s="1">
        <f>'PR-RAS'!E369</f>
        <v>106194.47</v>
      </c>
      <c r="E364" s="1">
        <v>0</v>
      </c>
      <c r="F364" s="1">
        <v>0</v>
      </c>
      <c r="G364" s="2">
        <f t="shared" si="8"/>
        <v>99170.126219999991</v>
      </c>
      <c r="H364" s="2">
        <f t="shared" si="9"/>
        <v>0.47000000000116415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55028</v>
      </c>
      <c r="D365" s="1">
        <f>'PR-RAS'!E370</f>
        <v>41770.32</v>
      </c>
      <c r="E365" s="1">
        <v>0</v>
      </c>
      <c r="F365" s="1">
        <v>0</v>
      </c>
      <c r="G365" s="2">
        <f t="shared" si="8"/>
        <v>50438.984960000002</v>
      </c>
      <c r="H365" s="2">
        <f t="shared" si="9"/>
        <v>0.31999999999970896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2420</v>
      </c>
      <c r="D366" s="1">
        <f>'PR-RAS'!E371</f>
        <v>0</v>
      </c>
      <c r="E366" s="1">
        <v>0</v>
      </c>
      <c r="F366" s="1">
        <v>0</v>
      </c>
      <c r="G366" s="2">
        <f t="shared" si="8"/>
        <v>883.3</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2309</v>
      </c>
      <c r="D367" s="1">
        <f>'PR-RAS'!E372</f>
        <v>36269.550000000003</v>
      </c>
      <c r="E367" s="1">
        <v>0</v>
      </c>
      <c r="F367" s="1">
        <v>0</v>
      </c>
      <c r="G367" s="2">
        <f t="shared" si="8"/>
        <v>27394.404600000002</v>
      </c>
      <c r="H367" s="2">
        <f t="shared" si="9"/>
        <v>0.44999999999708962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889</v>
      </c>
      <c r="E369" s="1">
        <v>0</v>
      </c>
      <c r="F369" s="1">
        <v>0</v>
      </c>
      <c r="G369" s="2">
        <f t="shared" si="8"/>
        <v>654.30399999999997</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5790.6</v>
      </c>
      <c r="E370" s="1">
        <v>0</v>
      </c>
      <c r="F370" s="1">
        <v>0</v>
      </c>
      <c r="G370" s="2">
        <f t="shared" si="8"/>
        <v>4273.4628000000002</v>
      </c>
      <c r="H370" s="2">
        <f t="shared" si="9"/>
        <v>0.3999999999996362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1050</v>
      </c>
      <c r="D371" s="1">
        <f>'PR-RAS'!E376</f>
        <v>21475</v>
      </c>
      <c r="E371" s="1">
        <v>0</v>
      </c>
      <c r="F371" s="1">
        <v>0</v>
      </c>
      <c r="G371" s="2">
        <f t="shared" si="8"/>
        <v>16280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345546</v>
      </c>
      <c r="D378" s="1">
        <f>'PR-RAS'!E383</f>
        <v>337576.66</v>
      </c>
      <c r="E378" s="1">
        <v>0</v>
      </c>
      <c r="F378" s="1">
        <v>0</v>
      </c>
      <c r="G378" s="2">
        <f t="shared" si="8"/>
        <v>384803.64363999997</v>
      </c>
      <c r="H378" s="2">
        <f t="shared" si="9"/>
        <v>0.34000000002561137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345546</v>
      </c>
      <c r="D379" s="1">
        <f>'PR-RAS'!E384</f>
        <v>337576.66</v>
      </c>
      <c r="E379" s="1">
        <v>0</v>
      </c>
      <c r="F379" s="1">
        <v>0</v>
      </c>
      <c r="G379" s="2">
        <f t="shared" si="8"/>
        <v>385824.34295999998</v>
      </c>
      <c r="H379" s="2">
        <f t="shared" si="9"/>
        <v>0.34000000002561137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3676</v>
      </c>
      <c r="D386" s="1">
        <f>'PR-RAS'!E391</f>
        <v>0</v>
      </c>
      <c r="E386" s="1">
        <v>0</v>
      </c>
      <c r="F386" s="1">
        <v>0</v>
      </c>
      <c r="G386" s="2">
        <f t="shared" si="8"/>
        <v>1415.26</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3676</v>
      </c>
      <c r="D388" s="1">
        <f>'PR-RAS'!E393</f>
        <v>0</v>
      </c>
      <c r="E388" s="1">
        <v>0</v>
      </c>
      <c r="F388" s="1">
        <v>0</v>
      </c>
      <c r="G388" s="2">
        <f t="shared" si="8"/>
        <v>1422.6120000000001</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410029</v>
      </c>
      <c r="D403" s="1">
        <f>'PR-RAS'!E408</f>
        <v>443771.13</v>
      </c>
      <c r="E403" s="1">
        <v>0</v>
      </c>
      <c r="F403" s="1">
        <v>0</v>
      </c>
      <c r="G403" s="2">
        <f t="shared" si="8"/>
        <v>521623.64652000001</v>
      </c>
      <c r="H403" s="2">
        <f t="shared" si="9"/>
        <v>0.13000000000465661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470924</v>
      </c>
      <c r="D405" s="1">
        <f>'PR-RAS'!E410</f>
        <v>410029</v>
      </c>
      <c r="E405" s="1">
        <v>0</v>
      </c>
      <c r="F405" s="1">
        <v>0</v>
      </c>
      <c r="G405" s="2">
        <f t="shared" si="8"/>
        <v>521556.72800000006</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14637741</v>
      </c>
      <c r="D407" s="1">
        <f>'PR-RAS'!E412</f>
        <v>16244807.84</v>
      </c>
      <c r="E407" s="1">
        <v>0</v>
      </c>
      <c r="F407" s="1">
        <v>0</v>
      </c>
      <c r="G407" s="2">
        <f t="shared" si="8"/>
        <v>19133706.81208</v>
      </c>
      <c r="H407" s="2">
        <f t="shared" si="9"/>
        <v>0.16000000014901161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14728163</v>
      </c>
      <c r="D408" s="1">
        <f>'PR-RAS'!E413</f>
        <v>15955658.350000003</v>
      </c>
      <c r="E408" s="1">
        <v>0</v>
      </c>
      <c r="F408" s="1">
        <v>0</v>
      </c>
      <c r="G408" s="2">
        <f t="shared" si="8"/>
        <v>18982268.2379</v>
      </c>
      <c r="H408" s="2">
        <f t="shared" si="9"/>
        <v>0.35000000335276127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289149.4899999965</v>
      </c>
      <c r="E409" s="1">
        <v>0</v>
      </c>
      <c r="F409" s="1">
        <v>0</v>
      </c>
      <c r="G409" s="2">
        <f t="shared" si="8"/>
        <v>235945.98383999712</v>
      </c>
      <c r="H409" s="2">
        <f t="shared" si="9"/>
        <v>0.48999999649822712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90422</v>
      </c>
      <c r="D410" s="1">
        <f>'PR-RAS'!E415</f>
        <v>0</v>
      </c>
      <c r="E410" s="1">
        <v>0</v>
      </c>
      <c r="F410" s="1">
        <v>0</v>
      </c>
      <c r="G410" s="2">
        <f t="shared" si="8"/>
        <v>36982.597999999998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42994</v>
      </c>
      <c r="D412" s="1">
        <f>'PR-RAS'!E417</f>
        <v>90422</v>
      </c>
      <c r="E412" s="1">
        <v>0</v>
      </c>
      <c r="F412" s="1">
        <v>0</v>
      </c>
      <c r="G412" s="2">
        <f t="shared" si="8"/>
        <v>91997.417999999991</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165058</v>
      </c>
      <c r="D413" s="1">
        <f>'PR-RAS'!E418</f>
        <v>187155.13</v>
      </c>
      <c r="E413" s="1">
        <v>0</v>
      </c>
      <c r="F413" s="1">
        <v>0</v>
      </c>
      <c r="G413" s="2">
        <f t="shared" si="8"/>
        <v>222219.72311999998</v>
      </c>
      <c r="H413" s="2">
        <f t="shared" si="9"/>
        <v>0.13000000000465661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171502</v>
      </c>
      <c r="D631" s="1">
        <f>'PR-RAS'!E637</f>
        <v>128508</v>
      </c>
      <c r="E631" s="1">
        <v>0</v>
      </c>
      <c r="F631" s="1">
        <v>0</v>
      </c>
      <c r="G631" s="2">
        <f t="shared" si="10"/>
        <v>269966.34000000003</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14637741</v>
      </c>
      <c r="D633" s="1">
        <f>'PR-RAS'!E639</f>
        <v>16244807.84</v>
      </c>
      <c r="E633" s="1">
        <v>0</v>
      </c>
      <c r="F633" s="1">
        <v>0</v>
      </c>
      <c r="G633" s="2">
        <f t="shared" si="10"/>
        <v>29784489.42176</v>
      </c>
      <c r="H633" s="2">
        <f t="shared" si="11"/>
        <v>0.16000000014901161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14728163</v>
      </c>
      <c r="D634" s="1">
        <f>'PR-RAS'!E640</f>
        <v>15955658.350000003</v>
      </c>
      <c r="E634" s="1">
        <v>0</v>
      </c>
      <c r="F634" s="1">
        <v>0</v>
      </c>
      <c r="G634" s="2">
        <f t="shared" si="10"/>
        <v>29522790.650100004</v>
      </c>
      <c r="H634" s="2">
        <f t="shared" si="11"/>
        <v>0.35000000335276127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289149.4899999965</v>
      </c>
      <c r="E635" s="1">
        <v>0</v>
      </c>
      <c r="F635" s="1">
        <v>0</v>
      </c>
      <c r="G635" s="2">
        <f t="shared" si="10"/>
        <v>366641.55331999558</v>
      </c>
      <c r="H635" s="2">
        <f t="shared" si="11"/>
        <v>0.48999999649822712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90422</v>
      </c>
      <c r="D636" s="1">
        <f>'PR-RAS'!E642</f>
        <v>0</v>
      </c>
      <c r="E636" s="1">
        <v>0</v>
      </c>
      <c r="F636" s="1">
        <v>0</v>
      </c>
      <c r="G636" s="2">
        <f t="shared" si="10"/>
        <v>57417.97</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128508</v>
      </c>
      <c r="D637" s="1">
        <f>'PR-RAS'!E643</f>
        <v>38086</v>
      </c>
      <c r="E637" s="1">
        <v>0</v>
      </c>
      <c r="F637" s="1">
        <v>0</v>
      </c>
      <c r="G637" s="2">
        <f t="shared" si="10"/>
        <v>130176.48</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38086</v>
      </c>
      <c r="D639" s="1">
        <f>'PR-RAS'!E645</f>
        <v>327235.4899999965</v>
      </c>
      <c r="E639" s="1">
        <v>0</v>
      </c>
      <c r="F639" s="1">
        <v>0</v>
      </c>
      <c r="G639" s="2">
        <f t="shared" si="10"/>
        <v>441851.35323999554</v>
      </c>
      <c r="H639" s="2">
        <f t="shared" si="11"/>
        <v>0.48999999649822712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1018359</v>
      </c>
      <c r="D641" s="1">
        <f>'PR-RAS'!E647</f>
        <v>1150694.08</v>
      </c>
      <c r="E641" s="1">
        <v>0</v>
      </c>
      <c r="F641" s="1">
        <v>0</v>
      </c>
      <c r="G641" s="2">
        <f t="shared" si="10"/>
        <v>2124638.1824000003</v>
      </c>
      <c r="H641" s="2">
        <f t="shared" si="11"/>
        <v>8.0000000074505806E-2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258203</v>
      </c>
      <c r="D642" s="1">
        <f>'PR-RAS'!E649</f>
        <v>212179.3</v>
      </c>
      <c r="E642" s="1">
        <v>0</v>
      </c>
      <c r="F642" s="1">
        <v>0</v>
      </c>
      <c r="G642" s="2">
        <f t="shared" si="10"/>
        <v>437521.98560000001</v>
      </c>
      <c r="H642" s="2">
        <f t="shared" si="11"/>
        <v>0.29999999998835847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4094862</v>
      </c>
      <c r="D643" s="1">
        <f>'PR-RAS'!E650</f>
        <v>5051804.67</v>
      </c>
      <c r="E643" s="1">
        <v>0</v>
      </c>
      <c r="F643" s="1">
        <v>0</v>
      </c>
      <c r="G643" s="2">
        <f t="shared" si="10"/>
        <v>9115418.6002799999</v>
      </c>
      <c r="H643" s="2">
        <f t="shared" si="11"/>
        <v>0.33000000007450581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4140886</v>
      </c>
      <c r="D644" s="1">
        <f>'PR-RAS'!E651</f>
        <v>4856905.96</v>
      </c>
      <c r="E644" s="1">
        <v>0</v>
      </c>
      <c r="F644" s="1">
        <v>0</v>
      </c>
      <c r="G644" s="2">
        <f t="shared" si="10"/>
        <v>8908570.7625600006</v>
      </c>
      <c r="H644" s="2">
        <f t="shared" si="11"/>
        <v>4.0000000037252903E-2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212179</v>
      </c>
      <c r="D645" s="1">
        <f>'PR-RAS'!E652</f>
        <v>407078.00999999978</v>
      </c>
      <c r="E645" s="1">
        <v>0</v>
      </c>
      <c r="F645" s="1">
        <v>0</v>
      </c>
      <c r="G645" s="2">
        <f t="shared" si="10"/>
        <v>660959.75287999969</v>
      </c>
      <c r="H645" s="2">
        <f t="shared" si="11"/>
        <v>9.9999997764825821E-3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107</v>
      </c>
      <c r="D647" s="1">
        <f>'PR-RAS'!E654</f>
        <v>109</v>
      </c>
      <c r="E647" s="1">
        <v>0</v>
      </c>
      <c r="F647" s="1">
        <v>0</v>
      </c>
      <c r="G647" s="2">
        <f t="shared" si="10"/>
        <v>209.95000000000002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99</v>
      </c>
      <c r="D649" s="1">
        <f>'PR-RAS'!E656</f>
        <v>103</v>
      </c>
      <c r="E649" s="1">
        <v>0</v>
      </c>
      <c r="F649" s="1">
        <v>0</v>
      </c>
      <c r="G649" s="2">
        <f t="shared" si="10"/>
        <v>197.64000000000001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10598407</v>
      </c>
      <c r="D668" s="1">
        <f>'PR-RAS'!E675</f>
        <v>11241427.43</v>
      </c>
      <c r="E668" s="1">
        <v>0</v>
      </c>
      <c r="F668" s="1">
        <v>0</v>
      </c>
      <c r="G668" s="2">
        <f t="shared" si="10"/>
        <v>22065201.66062</v>
      </c>
      <c r="H668" s="2">
        <f t="shared" si="11"/>
        <v>0.42999999970197678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25500</v>
      </c>
      <c r="D669" s="1">
        <f>'PR-RAS'!E676</f>
        <v>30000</v>
      </c>
      <c r="E669" s="1">
        <v>0</v>
      </c>
      <c r="F669" s="1">
        <v>0</v>
      </c>
      <c r="G669" s="2">
        <f t="shared" si="10"/>
        <v>57114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344719</v>
      </c>
      <c r="D670" s="1">
        <f>'PR-RAS'!E677</f>
        <v>326288.89</v>
      </c>
      <c r="E670" s="1">
        <v>0</v>
      </c>
      <c r="F670" s="1">
        <v>0</v>
      </c>
      <c r="G670" s="2">
        <f t="shared" si="10"/>
        <v>667191.54582000012</v>
      </c>
      <c r="H670" s="2">
        <f t="shared" si="11"/>
        <v>0.10999999998603016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868968</v>
      </c>
      <c r="D703" s="1">
        <f>'PR-RAS'!E710</f>
        <v>951759.06</v>
      </c>
      <c r="E703" s="1">
        <v>0</v>
      </c>
      <c r="F703" s="1">
        <v>0</v>
      </c>
      <c r="G703" s="2">
        <f t="shared" si="10"/>
        <v>1946285.25624</v>
      </c>
      <c r="H703" s="2">
        <f t="shared" si="11"/>
        <v>6.0000000055879354E-2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4221</v>
      </c>
      <c r="D705" s="1">
        <f>'PR-RAS'!E712</f>
        <v>0</v>
      </c>
      <c r="E705" s="1">
        <v>0</v>
      </c>
      <c r="F705" s="1">
        <v>0</v>
      </c>
      <c r="G705" s="2">
        <f t="shared" si="10"/>
        <v>2971.5839999999998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56182</v>
      </c>
      <c r="D709" s="1">
        <f>'PR-RAS'!E716</f>
        <v>75720.78</v>
      </c>
      <c r="E709" s="1">
        <v>0</v>
      </c>
      <c r="F709" s="1">
        <v>0</v>
      </c>
      <c r="G709" s="2">
        <f t="shared" si="10"/>
        <v>146997.48048</v>
      </c>
      <c r="H709" s="2">
        <f t="shared" si="11"/>
        <v>0.22000000000116415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50917</v>
      </c>
      <c r="D710" s="1">
        <f>'PR-RAS'!E717</f>
        <v>18963.580000000002</v>
      </c>
      <c r="E710" s="1">
        <v>0</v>
      </c>
      <c r="F710" s="1">
        <v>0</v>
      </c>
      <c r="G710" s="2">
        <f t="shared" si="10"/>
        <v>62990.509440000002</v>
      </c>
      <c r="H710" s="2">
        <f t="shared" si="11"/>
        <v>0.41999999999825377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211149</v>
      </c>
      <c r="D711" s="1">
        <f>'PR-RAS'!E718</f>
        <v>232174.76</v>
      </c>
      <c r="E711" s="1">
        <v>0</v>
      </c>
      <c r="F711" s="1">
        <v>0</v>
      </c>
      <c r="G711" s="2">
        <f t="shared" si="10"/>
        <v>479603.94919999997</v>
      </c>
      <c r="H711" s="2">
        <f t="shared" si="11"/>
        <v>0.23999999999068677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17760</v>
      </c>
      <c r="D713" s="1">
        <f>'PR-RAS'!E720</f>
        <v>37885</v>
      </c>
      <c r="E713" s="1">
        <v>0</v>
      </c>
      <c r="F713" s="1">
        <v>0</v>
      </c>
      <c r="G713" s="2">
        <f t="shared" si="10"/>
        <v>66593.36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61468</v>
      </c>
      <c r="D715" s="1">
        <f>'PR-RAS'!E722</f>
        <v>60446.98</v>
      </c>
      <c r="E715" s="1">
        <v>0</v>
      </c>
      <c r="F715" s="1">
        <v>0</v>
      </c>
      <c r="G715" s="2">
        <f t="shared" si="10"/>
        <v>130206.43944</v>
      </c>
      <c r="H715" s="2">
        <f t="shared" si="11"/>
        <v>1.9999999996798579E-2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35718</v>
      </c>
      <c r="D716" s="1">
        <f>'PR-RAS'!E723</f>
        <v>57142.68</v>
      </c>
      <c r="E716" s="1">
        <v>0</v>
      </c>
      <c r="F716" s="1">
        <v>0</v>
      </c>
      <c r="G716" s="2">
        <f t="shared" si="10"/>
        <v>107252.40239999999</v>
      </c>
      <c r="H716" s="2">
        <f t="shared" si="11"/>
        <v>0.31999999999970896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13487</v>
      </c>
      <c r="D718" s="1">
        <f>'PR-RAS'!E725</f>
        <v>57034.17</v>
      </c>
      <c r="E718" s="1">
        <v>0</v>
      </c>
      <c r="F718" s="1">
        <v>0</v>
      </c>
      <c r="G718" s="2">
        <f t="shared" si="10"/>
        <v>91457.178779999987</v>
      </c>
      <c r="H718" s="2">
        <f t="shared" si="11"/>
        <v>0.16999999999825377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12940</v>
      </c>
      <c r="D719" s="1">
        <f>'PR-RAS'!E726</f>
        <v>0</v>
      </c>
      <c r="E719" s="1">
        <v>0</v>
      </c>
      <c r="F719" s="1">
        <v>0</v>
      </c>
      <c r="G719" s="2">
        <f t="shared" si="10"/>
        <v>9290.92</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7000</v>
      </c>
      <c r="D816" s="1">
        <f>'PR-RAS'!E823</f>
        <v>10000</v>
      </c>
      <c r="E816" s="1">
        <v>0</v>
      </c>
      <c r="F816" s="1">
        <v>0</v>
      </c>
      <c r="G816" s="2">
        <f t="shared" si="18"/>
        <v>22005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11043573</v>
      </c>
      <c r="D984" s="6">
        <f>BILANCA!E6</f>
        <v>11142083.859999999</v>
      </c>
      <c r="E984" s="6">
        <v>0</v>
      </c>
      <c r="F984" s="6">
        <v>0</v>
      </c>
      <c r="G984" s="7">
        <f t="shared" ref="G984:G1241" si="22">B984/1000*C984+B984/500*D984</f>
        <v>33327.740720000002</v>
      </c>
      <c r="H984" s="7">
        <f t="shared" si="19"/>
        <v>0.14000000059604645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9525742</v>
      </c>
      <c r="D985" s="1">
        <f>BILANCA!E7</f>
        <v>9280535.5800000001</v>
      </c>
      <c r="E985" s="1">
        <v>0</v>
      </c>
      <c r="F985" s="1">
        <v>0</v>
      </c>
      <c r="G985" s="2">
        <f t="shared" si="22"/>
        <v>56173.626319999996</v>
      </c>
      <c r="H985" s="2">
        <f t="shared" si="19"/>
        <v>0.41999999992549419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9521358</v>
      </c>
      <c r="D990" s="1">
        <f>BILANCA!E12</f>
        <v>9276151.4100000001</v>
      </c>
      <c r="E990" s="1">
        <v>0</v>
      </c>
      <c r="F990" s="1">
        <v>0</v>
      </c>
      <c r="G990" s="2">
        <f t="shared" si="22"/>
        <v>196515.62574000002</v>
      </c>
      <c r="H990" s="2">
        <f t="shared" si="19"/>
        <v>0.41000000014901161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8211351</v>
      </c>
      <c r="D991" s="1">
        <f>BILANCA!E13</f>
        <v>7981682.4399999995</v>
      </c>
      <c r="E991" s="1">
        <v>0</v>
      </c>
      <c r="F991" s="1">
        <v>0</v>
      </c>
      <c r="G991" s="2">
        <f t="shared" si="22"/>
        <v>193397.72704</v>
      </c>
      <c r="H991" s="2">
        <f t="shared" si="19"/>
        <v>0.43999999947845936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18373448</v>
      </c>
      <c r="D993" s="1">
        <f>BILANCA!E15</f>
        <v>18373447.859999999</v>
      </c>
      <c r="E993" s="1">
        <v>0</v>
      </c>
      <c r="F993" s="1">
        <v>0</v>
      </c>
      <c r="G993" s="2">
        <f t="shared" si="22"/>
        <v>551203.43720000004</v>
      </c>
      <c r="H993" s="2">
        <f t="shared" si="19"/>
        <v>0.14000000059604645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10162097</v>
      </c>
      <c r="D996" s="1">
        <f>BILANCA!E18</f>
        <v>10391765.42</v>
      </c>
      <c r="E996" s="1">
        <v>0</v>
      </c>
      <c r="F996" s="1">
        <v>0</v>
      </c>
      <c r="G996" s="2">
        <f t="shared" si="22"/>
        <v>402293.16191999998</v>
      </c>
      <c r="H996" s="2">
        <f t="shared" si="19"/>
        <v>0.41999999992549419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348190</v>
      </c>
      <c r="D997" s="1">
        <f>BILANCA!E19</f>
        <v>390181.07000000007</v>
      </c>
      <c r="E997" s="1">
        <v>0</v>
      </c>
      <c r="F997" s="1">
        <v>0</v>
      </c>
      <c r="G997" s="2">
        <f t="shared" si="22"/>
        <v>15799.729960000002</v>
      </c>
      <c r="H997" s="2">
        <f t="shared" si="19"/>
        <v>7.000000006519258E-2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1597720</v>
      </c>
      <c r="D998" s="1">
        <f>BILANCA!E20</f>
        <v>1605011.01</v>
      </c>
      <c r="E998" s="1">
        <v>0</v>
      </c>
      <c r="F998" s="1">
        <v>0</v>
      </c>
      <c r="G998" s="2">
        <f t="shared" si="22"/>
        <v>72116.130300000004</v>
      </c>
      <c r="H998" s="2">
        <f t="shared" si="19"/>
        <v>1.0000000009313226E-2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181595</v>
      </c>
      <c r="D999" s="1">
        <f>BILANCA!E21</f>
        <v>181332.25</v>
      </c>
      <c r="E999" s="1">
        <v>0</v>
      </c>
      <c r="F999" s="1">
        <v>0</v>
      </c>
      <c r="G999" s="2">
        <f t="shared" si="22"/>
        <v>8708.152</v>
      </c>
      <c r="H999" s="2">
        <f t="shared" si="19"/>
        <v>0.25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148684</v>
      </c>
      <c r="D1000" s="1">
        <f>BILANCA!E22</f>
        <v>184953.66</v>
      </c>
      <c r="E1000" s="1">
        <v>0</v>
      </c>
      <c r="F1000" s="1">
        <v>0</v>
      </c>
      <c r="G1000" s="2">
        <f t="shared" si="22"/>
        <v>8816.0524400000013</v>
      </c>
      <c r="H1000" s="2">
        <f t="shared" si="19"/>
        <v>0.33999999999650754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13752</v>
      </c>
      <c r="D1001" s="1">
        <f>BILANCA!E23</f>
        <v>13752.32</v>
      </c>
      <c r="E1001" s="1">
        <v>0</v>
      </c>
      <c r="F1001" s="1">
        <v>0</v>
      </c>
      <c r="G1001" s="2">
        <f t="shared" si="22"/>
        <v>742.61951999999997</v>
      </c>
      <c r="H1001" s="2">
        <f t="shared" si="19"/>
        <v>0.31999999999970896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111173</v>
      </c>
      <c r="D1002" s="1">
        <f>BILANCA!E24</f>
        <v>112061.79</v>
      </c>
      <c r="E1002" s="1">
        <v>0</v>
      </c>
      <c r="F1002" s="1">
        <v>0</v>
      </c>
      <c r="G1002" s="2">
        <f t="shared" si="22"/>
        <v>6370.6350199999997</v>
      </c>
      <c r="H1002" s="2">
        <f t="shared" si="19"/>
        <v>0.21000000000640284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239218</v>
      </c>
      <c r="D1003" s="1">
        <f>BILANCA!E25</f>
        <v>239419.13</v>
      </c>
      <c r="E1003" s="1">
        <v>0</v>
      </c>
      <c r="F1003" s="1">
        <v>0</v>
      </c>
      <c r="G1003" s="2">
        <f t="shared" si="22"/>
        <v>14361.125199999999</v>
      </c>
      <c r="H1003" s="2">
        <f t="shared" si="19"/>
        <v>0.13000000000465661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80649</v>
      </c>
      <c r="D1004" s="1">
        <f>BILANCA!E26</f>
        <v>102123.92</v>
      </c>
      <c r="E1004" s="1">
        <v>0</v>
      </c>
      <c r="F1004" s="1">
        <v>0</v>
      </c>
      <c r="G1004" s="2">
        <f t="shared" si="22"/>
        <v>5982.8336399999998</v>
      </c>
      <c r="H1004" s="2">
        <f t="shared" si="19"/>
        <v>8.000000000174623E-2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2024601</v>
      </c>
      <c r="D1006" s="1">
        <f>BILANCA!E28</f>
        <v>2048473.01</v>
      </c>
      <c r="E1006" s="1">
        <v>0</v>
      </c>
      <c r="F1006" s="1">
        <v>0</v>
      </c>
      <c r="G1006" s="2">
        <f t="shared" si="22"/>
        <v>140795.58145999999</v>
      </c>
      <c r="H1006" s="2">
        <f t="shared" si="19"/>
        <v>1.0000000009313226E-2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958141</v>
      </c>
      <c r="D1013" s="1">
        <f>BILANCA!E35</f>
        <v>901530.89999999991</v>
      </c>
      <c r="E1013" s="1">
        <v>0</v>
      </c>
      <c r="F1013" s="1">
        <v>0</v>
      </c>
      <c r="G1013" s="2">
        <f t="shared" si="22"/>
        <v>82836.083999999988</v>
      </c>
      <c r="H1013" s="2">
        <f t="shared" si="19"/>
        <v>0.10000000009313226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1454897</v>
      </c>
      <c r="D1014" s="1">
        <f>BILANCA!E36</f>
        <v>1792473.54</v>
      </c>
      <c r="E1014" s="1">
        <v>0</v>
      </c>
      <c r="F1014" s="1">
        <v>0</v>
      </c>
      <c r="G1014" s="2">
        <f t="shared" si="22"/>
        <v>156235.16648000001</v>
      </c>
      <c r="H1014" s="2">
        <f t="shared" si="19"/>
        <v>0.4599999999627471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13314</v>
      </c>
      <c r="D1015" s="1">
        <f>BILANCA!E37</f>
        <v>13313.66</v>
      </c>
      <c r="E1015" s="1">
        <v>0</v>
      </c>
      <c r="F1015" s="1">
        <v>0</v>
      </c>
      <c r="G1015" s="2">
        <f t="shared" si="22"/>
        <v>1278.1222400000001</v>
      </c>
      <c r="H1015" s="2">
        <f t="shared" si="19"/>
        <v>0.34000000000014552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510070</v>
      </c>
      <c r="D1018" s="1">
        <f>BILANCA!E40</f>
        <v>904256.3</v>
      </c>
      <c r="E1018" s="1">
        <v>0</v>
      </c>
      <c r="F1018" s="1">
        <v>0</v>
      </c>
      <c r="G1018" s="2">
        <f t="shared" si="22"/>
        <v>81150.391000000003</v>
      </c>
      <c r="H1018" s="2">
        <f t="shared" si="19"/>
        <v>0.30000000004656613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3676</v>
      </c>
      <c r="D1023" s="1">
        <f>BILANCA!E45</f>
        <v>2757</v>
      </c>
      <c r="E1023" s="1">
        <v>0</v>
      </c>
      <c r="F1023" s="1">
        <v>0</v>
      </c>
      <c r="G1023" s="2">
        <f t="shared" si="22"/>
        <v>367.6</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3676</v>
      </c>
      <c r="D1025" s="1">
        <f>BILANCA!E47</f>
        <v>3676</v>
      </c>
      <c r="E1025" s="1">
        <v>0</v>
      </c>
      <c r="F1025" s="1">
        <v>0</v>
      </c>
      <c r="G1025" s="2">
        <f t="shared" si="22"/>
        <v>463.17599999999999</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919</v>
      </c>
      <c r="E1028" s="1">
        <v>0</v>
      </c>
      <c r="F1028" s="1">
        <v>0</v>
      </c>
      <c r="G1028" s="2">
        <f t="shared" si="22"/>
        <v>82.71</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115840</v>
      </c>
      <c r="D1032" s="1">
        <f>BILANCA!E54</f>
        <v>163813.17000000001</v>
      </c>
      <c r="E1032" s="1">
        <v>0</v>
      </c>
      <c r="F1032" s="1">
        <v>0</v>
      </c>
      <c r="G1032" s="2">
        <f t="shared" si="22"/>
        <v>21729.850660000004</v>
      </c>
      <c r="H1032" s="2">
        <f t="shared" si="19"/>
        <v>0.17000000001280569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115840</v>
      </c>
      <c r="D1033" s="1">
        <f>BILANCA!E55</f>
        <v>163813.17000000001</v>
      </c>
      <c r="E1033" s="1">
        <v>0</v>
      </c>
      <c r="F1033" s="1">
        <v>0</v>
      </c>
      <c r="G1033" s="2">
        <f t="shared" si="22"/>
        <v>22173.317000000003</v>
      </c>
      <c r="H1033" s="2">
        <f t="shared" si="19"/>
        <v>0.17000000001280569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4384</v>
      </c>
      <c r="D1041" s="1">
        <f>BILANCA!E63</f>
        <v>4384.17</v>
      </c>
      <c r="E1041" s="1">
        <v>0</v>
      </c>
      <c r="F1041" s="1">
        <v>0</v>
      </c>
      <c r="G1041" s="2">
        <f t="shared" si="22"/>
        <v>762.83572000000004</v>
      </c>
      <c r="H1041" s="2">
        <f t="shared" si="19"/>
        <v>0.17000000000007276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4384</v>
      </c>
      <c r="D1042" s="1">
        <f>BILANCA!E64</f>
        <v>4384.17</v>
      </c>
      <c r="E1042" s="1">
        <v>0</v>
      </c>
      <c r="F1042" s="1">
        <v>0</v>
      </c>
      <c r="G1042" s="2">
        <f t="shared" si="22"/>
        <v>775.9880599999999</v>
      </c>
      <c r="H1042" s="2">
        <f t="shared" si="19"/>
        <v>0.17000000000007276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1517831</v>
      </c>
      <c r="D1046" s="1">
        <f>BILANCA!E68</f>
        <v>1861548.28</v>
      </c>
      <c r="E1046" s="1">
        <v>0</v>
      </c>
      <c r="F1046" s="1">
        <v>0</v>
      </c>
      <c r="G1046" s="2">
        <f t="shared" si="22"/>
        <v>330178.43628000002</v>
      </c>
      <c r="H1046" s="2">
        <f t="shared" si="19"/>
        <v>0.28000000002793968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212179</v>
      </c>
      <c r="D1047" s="1">
        <f>BILANCA!E69</f>
        <v>407078.01</v>
      </c>
      <c r="E1047" s="1">
        <v>0</v>
      </c>
      <c r="F1047" s="1">
        <v>0</v>
      </c>
      <c r="G1047" s="2">
        <f t="shared" si="22"/>
        <v>65685.441279999999</v>
      </c>
      <c r="H1047" s="2">
        <f t="shared" si="19"/>
        <v>1.0000000009313226E-2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211874</v>
      </c>
      <c r="D1048" s="1">
        <f>BILANCA!E70</f>
        <v>407078.01</v>
      </c>
      <c r="E1048" s="1">
        <v>0</v>
      </c>
      <c r="F1048" s="1">
        <v>0</v>
      </c>
      <c r="G1048" s="2">
        <f t="shared" si="22"/>
        <v>66691.951300000001</v>
      </c>
      <c r="H1048" s="2">
        <f t="shared" si="19"/>
        <v>1.0000000009313226E-2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211874</v>
      </c>
      <c r="D1050" s="1">
        <f>BILANCA!E72</f>
        <v>407078.01</v>
      </c>
      <c r="E1050" s="1">
        <v>0</v>
      </c>
      <c r="F1050" s="1">
        <v>0</v>
      </c>
      <c r="G1050" s="2">
        <f t="shared" si="22"/>
        <v>68744.011340000012</v>
      </c>
      <c r="H1050" s="2">
        <f t="shared" si="19"/>
        <v>1.0000000009313226E-2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305</v>
      </c>
      <c r="D1054" s="1">
        <f>BILANCA!E76</f>
        <v>0</v>
      </c>
      <c r="E1054" s="1">
        <v>0</v>
      </c>
      <c r="F1054" s="1">
        <v>0</v>
      </c>
      <c r="G1054" s="2">
        <f t="shared" si="22"/>
        <v>21.654999999999998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122235</v>
      </c>
      <c r="D1056" s="1">
        <f>BILANCA!E78</f>
        <v>116621.06</v>
      </c>
      <c r="E1056" s="1">
        <v>0</v>
      </c>
      <c r="F1056" s="1">
        <v>0</v>
      </c>
      <c r="G1056" s="2">
        <f t="shared" si="22"/>
        <v>25949.829759999997</v>
      </c>
      <c r="H1056" s="2">
        <f t="shared" si="19"/>
        <v>5.9999999997671694E-2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1270</v>
      </c>
      <c r="D1062" s="1">
        <f>BILANCA!E84</f>
        <v>0</v>
      </c>
      <c r="E1062" s="1">
        <v>0</v>
      </c>
      <c r="F1062" s="1">
        <v>0</v>
      </c>
      <c r="G1062" s="2">
        <f t="shared" si="22"/>
        <v>100.33</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120965</v>
      </c>
      <c r="D1064" s="1">
        <f>BILANCA!E86</f>
        <v>116621.06</v>
      </c>
      <c r="E1064" s="1">
        <v>0</v>
      </c>
      <c r="F1064" s="1">
        <v>0</v>
      </c>
      <c r="G1064" s="2">
        <f t="shared" si="22"/>
        <v>28690.776720000002</v>
      </c>
      <c r="H1064" s="2">
        <f t="shared" si="19"/>
        <v>5.9999999997671694E-2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165058</v>
      </c>
      <c r="D1124" s="1">
        <f>BILANCA!E146</f>
        <v>187155.13</v>
      </c>
      <c r="E1124" s="1">
        <v>0</v>
      </c>
      <c r="F1124" s="1">
        <v>0</v>
      </c>
      <c r="G1124" s="2">
        <f t="shared" si="22"/>
        <v>76050.92465999999</v>
      </c>
      <c r="H1124" s="2">
        <f t="shared" si="23"/>
        <v>0.13000000000465661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270</v>
      </c>
      <c r="D1127" s="1">
        <f>BILANCA!E149</f>
        <v>0</v>
      </c>
      <c r="E1127" s="1">
        <v>0</v>
      </c>
      <c r="F1127" s="1">
        <v>0</v>
      </c>
      <c r="G1127" s="2">
        <f t="shared" si="22"/>
        <v>38.879999999999995</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270</v>
      </c>
      <c r="D1133" s="1">
        <f>BILANCA!E155</f>
        <v>0</v>
      </c>
      <c r="E1133" s="1">
        <v>0</v>
      </c>
      <c r="F1133" s="1">
        <v>0</v>
      </c>
      <c r="G1133" s="2">
        <f t="shared" si="22"/>
        <v>40.5</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145342</v>
      </c>
      <c r="D1137" s="1">
        <f>BILANCA!E159</f>
        <v>175418.46</v>
      </c>
      <c r="E1137" s="1">
        <v>0</v>
      </c>
      <c r="F1137" s="1">
        <v>0</v>
      </c>
      <c r="G1137" s="2">
        <f t="shared" si="22"/>
        <v>76411.553679999997</v>
      </c>
      <c r="H1137" s="2">
        <f t="shared" si="23"/>
        <v>0.45999999999185093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19446</v>
      </c>
      <c r="D1138" s="1">
        <f>BILANCA!E160</f>
        <v>11736.67</v>
      </c>
      <c r="E1138" s="1">
        <v>0</v>
      </c>
      <c r="F1138" s="1">
        <v>0</v>
      </c>
      <c r="G1138" s="2">
        <f t="shared" si="22"/>
        <v>6652.4976999999999</v>
      </c>
      <c r="H1138" s="2">
        <f t="shared" si="23"/>
        <v>0.32999999999992724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1018359</v>
      </c>
      <c r="D1148" s="1">
        <f>BILANCA!E170</f>
        <v>1150694.08</v>
      </c>
      <c r="E1148" s="1">
        <v>0</v>
      </c>
      <c r="F1148" s="1">
        <v>0</v>
      </c>
      <c r="G1148" s="2">
        <f t="shared" si="22"/>
        <v>547758.28140000009</v>
      </c>
      <c r="H1148" s="2">
        <f t="shared" si="23"/>
        <v>8.0000000074505806E-2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1018359</v>
      </c>
      <c r="D1151" s="1">
        <f>BILANCA!E173</f>
        <v>1150694.08</v>
      </c>
      <c r="E1151" s="1">
        <v>0</v>
      </c>
      <c r="F1151" s="1">
        <v>0</v>
      </c>
      <c r="G1151" s="2">
        <f t="shared" si="22"/>
        <v>557717.52288000006</v>
      </c>
      <c r="H1151" s="2">
        <f t="shared" si="23"/>
        <v>8.0000000074505806E-2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11043573</v>
      </c>
      <c r="D1152" s="1">
        <f>BILANCA!E175</f>
        <v>11142083.860000001</v>
      </c>
      <c r="E1152" s="1">
        <v>0</v>
      </c>
      <c r="F1152" s="1">
        <v>0</v>
      </c>
      <c r="G1152" s="2">
        <f t="shared" si="22"/>
        <v>5632388.1816800004</v>
      </c>
      <c r="H1152" s="2">
        <f t="shared" si="23"/>
        <v>0.1399999987334013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1308576</v>
      </c>
      <c r="D1153" s="1">
        <f>BILANCA!E176</f>
        <v>1354645.4000000001</v>
      </c>
      <c r="E1153" s="1">
        <v>0</v>
      </c>
      <c r="F1153" s="1">
        <v>0</v>
      </c>
      <c r="G1153" s="2">
        <f t="shared" si="22"/>
        <v>683037.35600000015</v>
      </c>
      <c r="H1153" s="2">
        <f t="shared" si="23"/>
        <v>0.40000000013969839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1308576</v>
      </c>
      <c r="D1154" s="1">
        <f>BILANCA!E177</f>
        <v>1354645.4000000001</v>
      </c>
      <c r="E1154" s="1">
        <v>0</v>
      </c>
      <c r="F1154" s="1">
        <v>0</v>
      </c>
      <c r="G1154" s="2">
        <f t="shared" si="22"/>
        <v>687055.22280000011</v>
      </c>
      <c r="H1154" s="2">
        <f t="shared" si="23"/>
        <v>0.40000000013969839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1007009</v>
      </c>
      <c r="D1155" s="1">
        <f>BILANCA!E178</f>
        <v>1145120.97</v>
      </c>
      <c r="E1155" s="1">
        <v>0</v>
      </c>
      <c r="F1155" s="1">
        <v>0</v>
      </c>
      <c r="G1155" s="2">
        <f t="shared" si="22"/>
        <v>567127.1616799999</v>
      </c>
      <c r="H1155" s="2">
        <f t="shared" si="23"/>
        <v>3.0000000027939677E-2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195704</v>
      </c>
      <c r="D1156" s="1">
        <f>BILANCA!E179</f>
        <v>118464.28</v>
      </c>
      <c r="E1156" s="1">
        <v>0</v>
      </c>
      <c r="F1156" s="1">
        <v>0</v>
      </c>
      <c r="G1156" s="2">
        <f t="shared" si="22"/>
        <v>74845.432879999993</v>
      </c>
      <c r="H1156" s="2">
        <f t="shared" si="23"/>
        <v>0.27999999999883585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857</v>
      </c>
      <c r="D1157" s="1">
        <f>BILANCA!E180</f>
        <v>1355.32</v>
      </c>
      <c r="E1157" s="1">
        <v>0</v>
      </c>
      <c r="F1157" s="1">
        <v>0</v>
      </c>
      <c r="G1157" s="2">
        <f t="shared" si="22"/>
        <v>620.76936000000001</v>
      </c>
      <c r="H1157" s="2">
        <f t="shared" si="23"/>
        <v>0.31999999999993634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857</v>
      </c>
      <c r="D1160" s="1">
        <f>BILANCA!E183</f>
        <v>1355.32</v>
      </c>
      <c r="E1160" s="1">
        <v>0</v>
      </c>
      <c r="F1160" s="1">
        <v>0</v>
      </c>
      <c r="G1160" s="2">
        <f t="shared" si="22"/>
        <v>631.47227999999996</v>
      </c>
      <c r="H1160" s="2">
        <f t="shared" si="23"/>
        <v>0.31999999999993634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105006</v>
      </c>
      <c r="D1165" s="1">
        <f>BILANCA!E188</f>
        <v>89704.83</v>
      </c>
      <c r="E1165" s="1">
        <v>0</v>
      </c>
      <c r="F1165" s="1">
        <v>0</v>
      </c>
      <c r="G1165" s="2">
        <f t="shared" si="22"/>
        <v>51763.650120000006</v>
      </c>
      <c r="H1165" s="2">
        <f t="shared" si="23"/>
        <v>0.16999999999825377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9734997</v>
      </c>
      <c r="D1214" s="1">
        <f>BILANCA!E237</f>
        <v>9787438.4600000009</v>
      </c>
      <c r="E1214" s="1">
        <v>0</v>
      </c>
      <c r="F1214" s="1">
        <v>0</v>
      </c>
      <c r="G1214" s="2">
        <f t="shared" si="22"/>
        <v>6770580.8755200002</v>
      </c>
      <c r="H1214" s="2">
        <f t="shared" si="23"/>
        <v>0.46000000089406967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9531853</v>
      </c>
      <c r="D1215" s="1">
        <f>BILANCA!E238</f>
        <v>9273047.8399999999</v>
      </c>
      <c r="E1215" s="1">
        <v>0</v>
      </c>
      <c r="F1215" s="1">
        <v>0</v>
      </c>
      <c r="G1215" s="2">
        <f t="shared" si="22"/>
        <v>6514084.0937600005</v>
      </c>
      <c r="H1215" s="2">
        <f t="shared" si="23"/>
        <v>0.16000000014901161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9531853</v>
      </c>
      <c r="D1216" s="1">
        <f>BILANCA!E239</f>
        <v>9273047.8399999999</v>
      </c>
      <c r="E1216" s="1">
        <v>0</v>
      </c>
      <c r="F1216" s="1">
        <v>0</v>
      </c>
      <c r="G1216" s="2">
        <f t="shared" si="22"/>
        <v>6542162.0424400009</v>
      </c>
      <c r="H1216" s="2">
        <f t="shared" si="23"/>
        <v>0.16000000014901161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9520768</v>
      </c>
      <c r="D1217" s="1">
        <f>BILANCA!E240</f>
        <v>9266211.0399999991</v>
      </c>
      <c r="E1217" s="1">
        <v>0</v>
      </c>
      <c r="F1217" s="1">
        <v>0</v>
      </c>
      <c r="G1217" s="2">
        <f t="shared" si="22"/>
        <v>6564446.47872</v>
      </c>
      <c r="H1217" s="2">
        <f t="shared" si="23"/>
        <v>3.9999999105930328E-2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11085</v>
      </c>
      <c r="D1218" s="1">
        <f>BILANCA!E241</f>
        <v>6836.8</v>
      </c>
      <c r="E1218" s="1">
        <v>0</v>
      </c>
      <c r="F1218" s="1">
        <v>0</v>
      </c>
      <c r="G1218" s="2">
        <f t="shared" si="22"/>
        <v>5818.2709999999997</v>
      </c>
      <c r="H1218" s="2">
        <f t="shared" si="23"/>
        <v>0.1999999999998181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38086</v>
      </c>
      <c r="D1222" s="1">
        <f>BILANCA!E245</f>
        <v>327235.49</v>
      </c>
      <c r="E1222" s="1">
        <v>0</v>
      </c>
      <c r="F1222" s="1">
        <v>0</v>
      </c>
      <c r="G1222" s="2">
        <f t="shared" si="22"/>
        <v>165521.11822</v>
      </c>
      <c r="H1222" s="2">
        <f t="shared" si="23"/>
        <v>0.48999999999068677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448115</v>
      </c>
      <c r="D1223" s="1">
        <f>BILANCA!E246</f>
        <v>771006.62</v>
      </c>
      <c r="E1223" s="1">
        <v>0</v>
      </c>
      <c r="F1223" s="1">
        <v>0</v>
      </c>
      <c r="G1223" s="2">
        <f t="shared" si="22"/>
        <v>477630.77759999997</v>
      </c>
      <c r="H1223" s="2">
        <f t="shared" si="23"/>
        <v>0.38000000000465661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319607</v>
      </c>
      <c r="D1224" s="1">
        <f>BILANCA!E247</f>
        <v>732920.62</v>
      </c>
      <c r="E1224" s="1">
        <v>0</v>
      </c>
      <c r="F1224" s="1">
        <v>0</v>
      </c>
      <c r="G1224" s="2">
        <f t="shared" si="22"/>
        <v>430293.02584000002</v>
      </c>
      <c r="H1224" s="2">
        <f t="shared" si="23"/>
        <v>0.38000000000465661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128508</v>
      </c>
      <c r="D1226" s="1">
        <f>BILANCA!E249</f>
        <v>38086</v>
      </c>
      <c r="E1226" s="1">
        <v>0</v>
      </c>
      <c r="F1226" s="1">
        <v>0</v>
      </c>
      <c r="G1226" s="2">
        <f t="shared" si="22"/>
        <v>49737.24</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410029</v>
      </c>
      <c r="D1227" s="1">
        <f>BILANCA!E250</f>
        <v>443771.13</v>
      </c>
      <c r="E1227" s="1">
        <v>0</v>
      </c>
      <c r="F1227" s="1">
        <v>0</v>
      </c>
      <c r="G1227" s="2">
        <f t="shared" si="22"/>
        <v>316607.38743999996</v>
      </c>
      <c r="H1227" s="2">
        <f t="shared" si="23"/>
        <v>0.13000000000465661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410029</v>
      </c>
      <c r="D1229" s="1">
        <f>BILANCA!E252</f>
        <v>443771.13</v>
      </c>
      <c r="E1229" s="1">
        <v>0</v>
      </c>
      <c r="F1229" s="1">
        <v>0</v>
      </c>
      <c r="G1229" s="2">
        <f t="shared" si="22"/>
        <v>319202.52996000001</v>
      </c>
      <c r="H1229" s="2">
        <f t="shared" si="23"/>
        <v>0.13000000000465661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165058</v>
      </c>
      <c r="D1232" s="1">
        <f>BILANCA!E255</f>
        <v>187155.13</v>
      </c>
      <c r="E1232" s="1">
        <v>0</v>
      </c>
      <c r="F1232" s="1">
        <v>0</v>
      </c>
      <c r="G1232" s="2">
        <f t="shared" si="22"/>
        <v>134302.69674000001</v>
      </c>
      <c r="H1232" s="2">
        <f t="shared" si="23"/>
        <v>0.13000000000465661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264139</v>
      </c>
      <c r="D1236" s="1">
        <f>BILANCA!E259</f>
        <v>264139.12</v>
      </c>
      <c r="E1236" s="1">
        <v>0</v>
      </c>
      <c r="F1236" s="1">
        <v>0</v>
      </c>
      <c r="G1236" s="2">
        <f t="shared" si="22"/>
        <v>200481.56172</v>
      </c>
      <c r="H1236" s="2">
        <f t="shared" si="23"/>
        <v>0.11999999999534339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264139</v>
      </c>
      <c r="D1237" s="1">
        <f>BILANCA!E260</f>
        <v>264139.12</v>
      </c>
      <c r="E1237" s="1">
        <v>0</v>
      </c>
      <c r="F1237" s="1">
        <v>0</v>
      </c>
      <c r="G1237" s="2">
        <f t="shared" si="22"/>
        <v>201273.97895999998</v>
      </c>
      <c r="H1237" s="2">
        <f t="shared" si="23"/>
        <v>0.11999999999534339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66032</v>
      </c>
      <c r="D1240" s="1">
        <f>BILANCA!E264</f>
        <v>74861.23</v>
      </c>
      <c r="E1240" s="1">
        <v>0</v>
      </c>
      <c r="F1240" s="1">
        <v>0</v>
      </c>
      <c r="G1240" s="2">
        <f t="shared" si="22"/>
        <v>55448.896220000002</v>
      </c>
      <c r="H1240" s="2">
        <f t="shared" si="23"/>
        <v>0.22999999999592546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99026</v>
      </c>
      <c r="D1241" s="1">
        <f>BILANCA!E265</f>
        <v>112293.9</v>
      </c>
      <c r="E1241" s="1">
        <v>0</v>
      </c>
      <c r="F1241" s="1">
        <v>0</v>
      </c>
      <c r="G1241" s="2">
        <f t="shared" si="22"/>
        <v>83492.360400000005</v>
      </c>
      <c r="H1241" s="2">
        <f t="shared" si="23"/>
        <v>0.10000000000582077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120965</v>
      </c>
      <c r="D1244" s="1">
        <f>BILANCA!E268</f>
        <v>116621.03</v>
      </c>
      <c r="E1244" s="1">
        <v>0</v>
      </c>
      <c r="F1244" s="1">
        <v>0</v>
      </c>
      <c r="G1244" s="2">
        <f t="shared" si="24"/>
        <v>92448.042660000006</v>
      </c>
      <c r="H1244" s="2">
        <f t="shared" si="23"/>
        <v>2.9999999998835847E-2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105514</v>
      </c>
      <c r="D1263" s="1">
        <f>BILANCA!E287</f>
        <v>90055.22</v>
      </c>
      <c r="E1263" s="1">
        <v>0</v>
      </c>
      <c r="F1263" s="1">
        <v>0</v>
      </c>
      <c r="G1263" s="2">
        <f t="shared" si="24"/>
        <v>79974.843200000003</v>
      </c>
      <c r="H1263" s="2">
        <f t="shared" si="23"/>
        <v>0.22000000000116415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1203062</v>
      </c>
      <c r="D1264" s="1">
        <f>BILANCA!E288</f>
        <v>1264590.18</v>
      </c>
      <c r="E1264" s="1">
        <v>0</v>
      </c>
      <c r="F1264" s="1">
        <v>0</v>
      </c>
      <c r="G1264" s="2">
        <f t="shared" si="24"/>
        <v>1048760.1031599999</v>
      </c>
      <c r="H1264" s="2">
        <f t="shared" si="23"/>
        <v>0.17999999993480742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105006</v>
      </c>
      <c r="D1278" s="1">
        <f>BILANCA!E302</f>
        <v>89704.73</v>
      </c>
      <c r="E1278" s="1">
        <v>0</v>
      </c>
      <c r="F1278" s="1">
        <v>0</v>
      </c>
      <c r="G1278" s="2">
        <f t="shared" si="24"/>
        <v>83902.560700000002</v>
      </c>
      <c r="H1278" s="2">
        <f t="shared" si="23"/>
        <v>0.27000000000407454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14728163</v>
      </c>
      <c r="D1408" s="1">
        <f>'RAS-funkcijski'!E114</f>
        <v>15955658.35</v>
      </c>
      <c r="E1408" s="1">
        <v>0</v>
      </c>
      <c r="F1408" s="1">
        <v>0</v>
      </c>
      <c r="G1408" s="2">
        <f t="shared" si="24"/>
        <v>5130342.767</v>
      </c>
      <c r="H1408" s="2">
        <f t="shared" si="27"/>
        <v>0.34999999962747097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14728163</v>
      </c>
      <c r="D1409" s="1">
        <f>'RAS-funkcijski'!E115</f>
        <v>15955658.35</v>
      </c>
      <c r="E1409" s="1">
        <v>0</v>
      </c>
      <c r="F1409" s="1">
        <v>0</v>
      </c>
      <c r="G1409" s="2">
        <f t="shared" si="24"/>
        <v>5176982.2467</v>
      </c>
      <c r="H1409" s="2">
        <f t="shared" si="27"/>
        <v>0.34999999962747097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14728163</v>
      </c>
      <c r="D1411" s="1">
        <f>'RAS-funkcijski'!E117</f>
        <v>15955658.35</v>
      </c>
      <c r="E1411" s="1">
        <v>0</v>
      </c>
      <c r="F1411" s="1">
        <v>0</v>
      </c>
      <c r="G1411" s="2">
        <f t="shared" si="24"/>
        <v>5270261.2061000001</v>
      </c>
      <c r="H1411" s="2">
        <f t="shared" si="27"/>
        <v>0.34999999962747097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14728163</v>
      </c>
      <c r="D1435" s="13">
        <f>'RAS-funkcijski'!E141</f>
        <v>15955658.35</v>
      </c>
      <c r="E1435" s="13">
        <v>0</v>
      </c>
      <c r="F1435" s="13">
        <v>0</v>
      </c>
      <c r="G1435" s="14">
        <f t="shared" si="24"/>
        <v>6389608.7189000007</v>
      </c>
      <c r="H1435" s="14">
        <f t="shared" si="27"/>
        <v>0.34999999962747097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1308576</v>
      </c>
      <c r="D1480" s="6"/>
      <c r="E1480" s="6">
        <v>0</v>
      </c>
      <c r="F1480" s="6">
        <v>0</v>
      </c>
      <c r="G1480" s="7">
        <f t="shared" ref="G1480:G1580" si="34">B1480/1000*C1480</f>
        <v>1308.576</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16268445.639999999</v>
      </c>
      <c r="D1481" s="1">
        <v>0</v>
      </c>
      <c r="E1481" s="1">
        <v>0</v>
      </c>
      <c r="F1481" s="1">
        <v>0</v>
      </c>
      <c r="G1481" s="2">
        <f t="shared" si="34"/>
        <v>32536.89128</v>
      </c>
      <c r="H1481" s="2">
        <f t="shared" si="35"/>
        <v>0.3600000012665987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15824674.509999998</v>
      </c>
      <c r="D1483" s="1">
        <v>0</v>
      </c>
      <c r="E1483" s="1">
        <v>0</v>
      </c>
      <c r="F1483" s="1">
        <v>0</v>
      </c>
      <c r="G1483" s="2">
        <f t="shared" si="34"/>
        <v>63298.698039999996</v>
      </c>
      <c r="H1483" s="2">
        <f t="shared" si="35"/>
        <v>0.49000000208616257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13123749.289999999</v>
      </c>
      <c r="D1484" s="1">
        <v>0</v>
      </c>
      <c r="E1484" s="1">
        <v>0</v>
      </c>
      <c r="F1484" s="1">
        <v>0</v>
      </c>
      <c r="G1484" s="2">
        <f t="shared" si="34"/>
        <v>65618.746449999991</v>
      </c>
      <c r="H1484" s="2">
        <f t="shared" si="35"/>
        <v>0.28999999910593033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2584171.29</v>
      </c>
      <c r="D1485" s="1">
        <v>0</v>
      </c>
      <c r="E1485" s="1">
        <v>0</v>
      </c>
      <c r="F1485" s="1">
        <v>0</v>
      </c>
      <c r="G1485" s="2">
        <f t="shared" si="34"/>
        <v>15505.027740000001</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13061.06</v>
      </c>
      <c r="D1486" s="1">
        <v>0</v>
      </c>
      <c r="E1486" s="1">
        <v>0</v>
      </c>
      <c r="F1486" s="1">
        <v>0</v>
      </c>
      <c r="G1486" s="2">
        <f t="shared" si="34"/>
        <v>91.427419999999998</v>
      </c>
      <c r="H1486" s="2">
        <f t="shared" si="35"/>
        <v>5.9999999999490683E-2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10000</v>
      </c>
      <c r="D1489" s="1">
        <v>0</v>
      </c>
      <c r="E1489" s="1">
        <v>0</v>
      </c>
      <c r="F1489" s="1">
        <v>0</v>
      </c>
      <c r="G1489" s="2">
        <f t="shared" si="34"/>
        <v>100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93692.87</v>
      </c>
      <c r="D1491" s="1">
        <v>0</v>
      </c>
      <c r="E1491" s="1">
        <v>0</v>
      </c>
      <c r="F1491" s="1">
        <v>0</v>
      </c>
      <c r="G1491" s="2">
        <f t="shared" si="34"/>
        <v>1124.3144399999999</v>
      </c>
      <c r="H1491" s="2">
        <f t="shared" si="35"/>
        <v>0.13000000000465661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443771.13</v>
      </c>
      <c r="D1492" s="1">
        <v>0</v>
      </c>
      <c r="E1492" s="1">
        <v>0</v>
      </c>
      <c r="F1492" s="1">
        <v>0</v>
      </c>
      <c r="G1492" s="2">
        <f t="shared" si="34"/>
        <v>5769.0246900000002</v>
      </c>
      <c r="H1492" s="2">
        <f t="shared" si="35"/>
        <v>0.13000000000465661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16222376.24</v>
      </c>
      <c r="D1499" s="1">
        <v>0</v>
      </c>
      <c r="E1499" s="1">
        <v>0</v>
      </c>
      <c r="F1499" s="1">
        <v>0</v>
      </c>
      <c r="G1499" s="2">
        <f t="shared" si="34"/>
        <v>324447.52480000001</v>
      </c>
      <c r="H1499" s="2">
        <f t="shared" si="35"/>
        <v>0.24000000022351742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15778605.109999999</v>
      </c>
      <c r="D1501" s="1">
        <v>0</v>
      </c>
      <c r="E1501" s="1">
        <v>0</v>
      </c>
      <c r="F1501" s="1">
        <v>0</v>
      </c>
      <c r="G1501" s="2">
        <f t="shared" si="34"/>
        <v>347129.31241999997</v>
      </c>
      <c r="H1501" s="2">
        <f t="shared" si="35"/>
        <v>0.10999999940395355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12985637.119999999</v>
      </c>
      <c r="D1502" s="1">
        <v>0</v>
      </c>
      <c r="E1502" s="1">
        <v>0</v>
      </c>
      <c r="F1502" s="1">
        <v>0</v>
      </c>
      <c r="G1502" s="2">
        <f t="shared" si="34"/>
        <v>298669.65375999996</v>
      </c>
      <c r="H1502" s="2">
        <f t="shared" si="35"/>
        <v>0.11999999918043613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2661411.15</v>
      </c>
      <c r="D1503" s="1">
        <v>0</v>
      </c>
      <c r="E1503" s="1">
        <v>0</v>
      </c>
      <c r="F1503" s="1">
        <v>0</v>
      </c>
      <c r="G1503" s="2">
        <f t="shared" si="34"/>
        <v>63873.867599999998</v>
      </c>
      <c r="H1503" s="2">
        <f t="shared" si="35"/>
        <v>0.14999999990686774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12562.92</v>
      </c>
      <c r="D1504" s="1">
        <v>0</v>
      </c>
      <c r="E1504" s="1">
        <v>0</v>
      </c>
      <c r="F1504" s="1">
        <v>0</v>
      </c>
      <c r="G1504" s="2">
        <f t="shared" si="34"/>
        <v>314.07300000000004</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10000</v>
      </c>
      <c r="D1507" s="1">
        <v>0</v>
      </c>
      <c r="E1507" s="1">
        <v>0</v>
      </c>
      <c r="F1507" s="1">
        <v>0</v>
      </c>
      <c r="G1507" s="2">
        <f t="shared" si="34"/>
        <v>280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108993.92</v>
      </c>
      <c r="D1509" s="1">
        <v>0</v>
      </c>
      <c r="E1509" s="1">
        <v>0</v>
      </c>
      <c r="F1509" s="1">
        <v>0</v>
      </c>
      <c r="G1509" s="2">
        <f t="shared" si="34"/>
        <v>3269.8175999999999</v>
      </c>
      <c r="H1509" s="2">
        <f t="shared" si="35"/>
        <v>8.000000000174623E-2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443771.13</v>
      </c>
      <c r="D1510" s="1">
        <v>0</v>
      </c>
      <c r="E1510" s="1">
        <v>0</v>
      </c>
      <c r="F1510" s="1">
        <v>0</v>
      </c>
      <c r="G1510" s="2">
        <f t="shared" si="34"/>
        <v>13756.90503</v>
      </c>
      <c r="H1510" s="2">
        <f t="shared" si="35"/>
        <v>0.13000000000465661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1354645.4000000004</v>
      </c>
      <c r="D1517" s="1">
        <v>0</v>
      </c>
      <c r="E1517" s="1">
        <v>0</v>
      </c>
      <c r="F1517" s="1">
        <v>0</v>
      </c>
      <c r="G1517" s="2">
        <f t="shared" si="34"/>
        <v>51476.525200000011</v>
      </c>
      <c r="H1517" s="2">
        <f t="shared" si="35"/>
        <v>0.40000000037252903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90055.22</v>
      </c>
      <c r="D1518" s="1">
        <v>0</v>
      </c>
      <c r="E1518" s="1">
        <v>0</v>
      </c>
      <c r="F1518" s="1">
        <v>0</v>
      </c>
      <c r="G1518" s="2">
        <f t="shared" si="34"/>
        <v>3512.1535800000001</v>
      </c>
      <c r="H1518" s="2">
        <f t="shared" si="35"/>
        <v>0.22000000000116415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90055.22</v>
      </c>
      <c r="D1524" s="1">
        <v>0</v>
      </c>
      <c r="E1524" s="1">
        <v>0</v>
      </c>
      <c r="F1524" s="1">
        <v>0</v>
      </c>
      <c r="G1524" s="2">
        <f t="shared" si="34"/>
        <v>4052.4848999999999</v>
      </c>
      <c r="H1524" s="2">
        <f t="shared" si="35"/>
        <v>0.22000000000116415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350.49</v>
      </c>
      <c r="D1530" s="1">
        <v>0</v>
      </c>
      <c r="E1530" s="1">
        <v>0</v>
      </c>
      <c r="F1530" s="1">
        <v>0</v>
      </c>
      <c r="G1530" s="2">
        <f t="shared" si="34"/>
        <v>17.87499</v>
      </c>
      <c r="H1530" s="2">
        <f t="shared" si="35"/>
        <v>0.49000000000000909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350.49</v>
      </c>
      <c r="D1531" s="1">
        <v>0</v>
      </c>
      <c r="E1531" s="1">
        <v>0</v>
      </c>
      <c r="F1531" s="1">
        <v>0</v>
      </c>
      <c r="G1531" s="2">
        <f t="shared" si="34"/>
        <v>18.225480000000001</v>
      </c>
      <c r="H1531" s="2">
        <f t="shared" si="35"/>
        <v>0.49000000000000909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89704.73</v>
      </c>
      <c r="D1560" s="1">
        <v>0</v>
      </c>
      <c r="E1560" s="1">
        <v>0</v>
      </c>
      <c r="F1560" s="1">
        <v>0</v>
      </c>
      <c r="G1560" s="2">
        <f t="shared" si="34"/>
        <v>7266.08313</v>
      </c>
      <c r="H1560" s="2">
        <f t="shared" si="35"/>
        <v>0.27000000000407454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89704.73</v>
      </c>
      <c r="D1563" s="1">
        <v>0</v>
      </c>
      <c r="E1563" s="1">
        <v>0</v>
      </c>
      <c r="F1563" s="1">
        <v>0</v>
      </c>
      <c r="G1563" s="2">
        <f t="shared" si="34"/>
        <v>7535.1973200000002</v>
      </c>
      <c r="H1563" s="2">
        <f t="shared" si="35"/>
        <v>0.27000000000407454</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1264590.18</v>
      </c>
      <c r="D1576" s="1">
        <v>0</v>
      </c>
      <c r="E1576" s="1">
        <v>0</v>
      </c>
      <c r="F1576" s="1">
        <v>0</v>
      </c>
      <c r="G1576" s="2">
        <f t="shared" si="34"/>
        <v>122665.24746</v>
      </c>
      <c r="H1576" s="2">
        <f t="shared" si="35"/>
        <v>0.17999999993480742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1264590.18</v>
      </c>
      <c r="D1578" s="1">
        <v>0</v>
      </c>
      <c r="E1578" s="1">
        <v>0</v>
      </c>
      <c r="F1578" s="1">
        <v>0</v>
      </c>
      <c r="G1578" s="2">
        <f t="shared" si="34"/>
        <v>125194.42782</v>
      </c>
      <c r="H1578" s="2">
        <f t="shared" si="35"/>
        <v>0.17999999993480742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3297</v>
      </c>
      <c r="B1" s="379"/>
      <c r="C1" s="379"/>
    </row>
    <row r="2" spans="1:17" ht="33" customHeight="1" x14ac:dyDescent="0.2">
      <c r="A2" s="380" t="s">
        <v>3298</v>
      </c>
      <c r="B2" s="381"/>
      <c r="C2" s="378"/>
      <c r="D2" s="4"/>
      <c r="E2" s="4"/>
      <c r="F2" s="4"/>
      <c r="G2" s="4"/>
      <c r="H2" s="4"/>
      <c r="I2" s="4"/>
      <c r="J2" s="4"/>
      <c r="K2" s="4"/>
      <c r="L2" s="4"/>
      <c r="M2" s="4"/>
      <c r="N2" s="4"/>
      <c r="O2" s="4"/>
      <c r="P2" s="4"/>
      <c r="Q2" s="4"/>
    </row>
    <row r="3" spans="1:17" ht="18.75" customHeight="1" x14ac:dyDescent="0.2">
      <c r="A3" s="42" t="s">
        <v>3299</v>
      </c>
      <c r="B3" s="382" t="s">
        <v>3300</v>
      </c>
      <c r="C3" s="378"/>
      <c r="D3" s="4"/>
      <c r="E3" s="4"/>
      <c r="F3" s="4"/>
      <c r="G3" s="4"/>
      <c r="H3" s="4"/>
      <c r="I3" s="4"/>
      <c r="J3" s="4"/>
      <c r="K3" s="4"/>
      <c r="L3" s="4"/>
      <c r="M3" s="4"/>
      <c r="N3" s="4"/>
      <c r="O3" s="4"/>
      <c r="P3" s="4"/>
      <c r="Q3" s="4"/>
    </row>
    <row r="4" spans="1:17" ht="37.5" hidden="1" customHeight="1" x14ac:dyDescent="0.2">
      <c r="A4" s="43" t="s">
        <v>3301</v>
      </c>
      <c r="B4" s="377" t="s">
        <v>3302</v>
      </c>
      <c r="C4" s="378"/>
      <c r="D4" s="4"/>
      <c r="E4" s="4"/>
      <c r="F4" s="4"/>
      <c r="G4" s="4"/>
      <c r="H4" s="4"/>
      <c r="I4" s="4"/>
      <c r="J4" s="4"/>
      <c r="K4" s="4"/>
      <c r="L4" s="4"/>
      <c r="M4" s="4"/>
      <c r="N4" s="4"/>
      <c r="O4" s="4"/>
      <c r="P4" s="4"/>
      <c r="Q4" s="4"/>
    </row>
    <row r="5" spans="1:17" ht="48" hidden="1" customHeight="1" x14ac:dyDescent="0.2">
      <c r="A5" s="43" t="s">
        <v>3301</v>
      </c>
      <c r="B5" s="377" t="s">
        <v>3303</v>
      </c>
      <c r="C5" s="378"/>
      <c r="D5" s="4"/>
      <c r="E5" s="4"/>
      <c r="F5" s="4"/>
      <c r="G5" s="4"/>
      <c r="H5" s="4"/>
      <c r="I5" s="4"/>
      <c r="J5" s="4"/>
      <c r="K5" s="4"/>
      <c r="L5" s="4"/>
      <c r="M5" s="4"/>
      <c r="N5" s="4"/>
      <c r="O5" s="4"/>
      <c r="P5" s="4"/>
      <c r="Q5" s="4"/>
    </row>
    <row r="6" spans="1:17" ht="59.25" hidden="1" customHeight="1" x14ac:dyDescent="0.2">
      <c r="A6" s="43" t="s">
        <v>3301</v>
      </c>
      <c r="B6" s="377" t="s">
        <v>3304</v>
      </c>
      <c r="C6" s="378"/>
      <c r="D6" s="4"/>
      <c r="E6" s="4"/>
      <c r="F6" s="4"/>
      <c r="G6" s="4"/>
      <c r="H6" s="4"/>
      <c r="I6" s="4"/>
      <c r="J6" s="4"/>
      <c r="K6" s="4"/>
      <c r="L6" s="4"/>
      <c r="M6" s="4"/>
      <c r="N6" s="4"/>
      <c r="O6" s="4"/>
      <c r="P6" s="4"/>
      <c r="Q6" s="4"/>
    </row>
    <row r="7" spans="1:17" ht="48" hidden="1" customHeight="1" x14ac:dyDescent="0.2">
      <c r="A7" s="43" t="s">
        <v>3305</v>
      </c>
      <c r="B7" s="377" t="s">
        <v>3306</v>
      </c>
      <c r="C7" s="378"/>
      <c r="D7" s="4"/>
      <c r="E7" s="4"/>
      <c r="F7" s="4"/>
      <c r="G7" s="4"/>
      <c r="H7" s="4"/>
      <c r="I7" s="4"/>
      <c r="J7" s="4"/>
      <c r="K7" s="4"/>
      <c r="L7" s="4"/>
      <c r="M7" s="4"/>
      <c r="N7" s="4"/>
      <c r="O7" s="4"/>
      <c r="P7" s="4"/>
      <c r="Q7" s="4"/>
    </row>
    <row r="8" spans="1:17" ht="41.25" hidden="1" customHeight="1" x14ac:dyDescent="0.2">
      <c r="A8" s="43" t="s">
        <v>3307</v>
      </c>
      <c r="B8" s="377" t="s">
        <v>3308</v>
      </c>
      <c r="C8" s="378"/>
      <c r="D8" s="4"/>
      <c r="E8" s="4"/>
      <c r="F8" s="4"/>
      <c r="G8" s="4"/>
      <c r="H8" s="4"/>
      <c r="I8" s="4"/>
      <c r="J8" s="4"/>
      <c r="K8" s="4"/>
      <c r="L8" s="4"/>
      <c r="M8" s="4"/>
      <c r="N8" s="4"/>
      <c r="O8" s="4"/>
      <c r="P8" s="4"/>
      <c r="Q8" s="4"/>
    </row>
    <row r="9" spans="1:17" ht="59.25" hidden="1" customHeight="1" x14ac:dyDescent="0.2">
      <c r="A9" s="43" t="s">
        <v>3309</v>
      </c>
      <c r="B9" s="377" t="s">
        <v>3310</v>
      </c>
      <c r="C9" s="378"/>
      <c r="D9" s="4"/>
      <c r="E9" s="4"/>
      <c r="F9" s="4"/>
      <c r="G9" s="4"/>
      <c r="H9" s="4"/>
      <c r="I9" s="4"/>
      <c r="J9" s="4"/>
      <c r="K9" s="4"/>
      <c r="L9" s="4"/>
      <c r="M9" s="4"/>
      <c r="N9" s="4"/>
      <c r="O9" s="4"/>
      <c r="P9" s="4"/>
      <c r="Q9" s="4"/>
    </row>
    <row r="10" spans="1:17" ht="61.5" hidden="1" customHeight="1" x14ac:dyDescent="0.2">
      <c r="A10" s="43" t="s">
        <v>3309</v>
      </c>
      <c r="B10" s="377" t="s">
        <v>3311</v>
      </c>
      <c r="C10" s="378"/>
      <c r="D10" s="4"/>
      <c r="E10" s="4"/>
      <c r="F10" s="4"/>
      <c r="G10" s="4"/>
      <c r="H10" s="4"/>
      <c r="I10" s="4"/>
      <c r="J10" s="4"/>
      <c r="K10" s="4"/>
      <c r="L10" s="4"/>
      <c r="M10" s="4"/>
      <c r="N10" s="4"/>
      <c r="O10" s="4"/>
      <c r="P10" s="4"/>
      <c r="Q10" s="4"/>
    </row>
    <row r="11" spans="1:17" ht="43.5" hidden="1" customHeight="1" x14ac:dyDescent="0.2">
      <c r="A11" s="43" t="s">
        <v>3309</v>
      </c>
      <c r="B11" s="377" t="s">
        <v>3312</v>
      </c>
      <c r="C11" s="378"/>
      <c r="D11" s="4"/>
      <c r="E11" s="4"/>
      <c r="F11" s="4"/>
      <c r="G11" s="4"/>
      <c r="H11" s="4"/>
      <c r="I11" s="4"/>
      <c r="J11" s="4"/>
      <c r="K11" s="4"/>
      <c r="L11" s="4"/>
      <c r="M11" s="4"/>
      <c r="N11" s="4"/>
      <c r="O11" s="4"/>
      <c r="P11" s="4"/>
      <c r="Q11" s="4"/>
    </row>
    <row r="12" spans="1:17" ht="27.75" hidden="1" customHeight="1" x14ac:dyDescent="0.2">
      <c r="A12" s="43" t="s">
        <v>3313</v>
      </c>
      <c r="B12" s="377" t="s">
        <v>3314</v>
      </c>
      <c r="C12" s="378"/>
      <c r="D12" s="4"/>
      <c r="E12" s="4"/>
      <c r="F12" s="4"/>
      <c r="G12" s="4"/>
      <c r="H12" s="4"/>
      <c r="I12" s="4"/>
      <c r="J12" s="4"/>
      <c r="K12" s="4"/>
      <c r="L12" s="4"/>
      <c r="M12" s="4"/>
      <c r="N12" s="4"/>
      <c r="O12" s="4"/>
      <c r="P12" s="4"/>
      <c r="Q12" s="4"/>
    </row>
    <row r="13" spans="1:17" ht="27.75" hidden="1" customHeight="1" x14ac:dyDescent="0.2">
      <c r="A13" s="43" t="s">
        <v>3315</v>
      </c>
      <c r="B13" s="377" t="s">
        <v>3316</v>
      </c>
      <c r="C13" s="378"/>
      <c r="D13" s="4"/>
      <c r="E13" s="4"/>
      <c r="F13" s="4"/>
      <c r="G13" s="4"/>
      <c r="H13" s="4"/>
      <c r="I13" s="4"/>
      <c r="J13" s="4"/>
      <c r="K13" s="4"/>
      <c r="L13" s="4"/>
      <c r="M13" s="4"/>
      <c r="N13" s="4"/>
      <c r="O13" s="4"/>
      <c r="P13" s="4"/>
      <c r="Q13" s="4"/>
    </row>
    <row r="14" spans="1:17" ht="45.75" hidden="1" customHeight="1" x14ac:dyDescent="0.2">
      <c r="A14" s="43" t="s">
        <v>3317</v>
      </c>
      <c r="B14" s="377" t="s">
        <v>3318</v>
      </c>
      <c r="C14" s="378"/>
      <c r="D14" s="4"/>
      <c r="E14" s="4"/>
      <c r="F14" s="4"/>
      <c r="G14" s="4"/>
      <c r="H14" s="4"/>
      <c r="I14" s="4"/>
      <c r="J14" s="4"/>
      <c r="K14" s="4"/>
      <c r="L14" s="4"/>
      <c r="M14" s="4"/>
      <c r="N14" s="4"/>
      <c r="O14" s="4"/>
      <c r="P14" s="4"/>
      <c r="Q14" s="4"/>
    </row>
    <row r="15" spans="1:17" ht="45.75" hidden="1" customHeight="1" x14ac:dyDescent="0.2">
      <c r="A15" s="43" t="s">
        <v>3319</v>
      </c>
      <c r="B15" s="377" t="s">
        <v>3320</v>
      </c>
      <c r="C15" s="378"/>
      <c r="D15" s="4"/>
      <c r="E15" s="4"/>
      <c r="F15" s="4"/>
      <c r="G15" s="4"/>
      <c r="H15" s="4"/>
      <c r="I15" s="4"/>
      <c r="J15" s="4"/>
      <c r="K15" s="4"/>
      <c r="L15" s="4"/>
      <c r="M15" s="4"/>
      <c r="N15" s="4"/>
      <c r="O15" s="4"/>
      <c r="P15" s="4"/>
      <c r="Q15" s="4"/>
    </row>
    <row r="16" spans="1:17" ht="51" hidden="1" customHeight="1" x14ac:dyDescent="0.2">
      <c r="A16" s="43" t="s">
        <v>3321</v>
      </c>
      <c r="B16" s="377" t="s">
        <v>3322</v>
      </c>
      <c r="C16" s="378"/>
      <c r="D16" s="4"/>
      <c r="E16" s="4"/>
      <c r="F16" s="4"/>
      <c r="G16" s="4"/>
      <c r="H16" s="4"/>
      <c r="I16" s="4"/>
      <c r="J16" s="4"/>
      <c r="K16" s="4"/>
      <c r="L16" s="4"/>
      <c r="M16" s="4"/>
      <c r="N16" s="4"/>
      <c r="O16" s="4"/>
      <c r="P16" s="4"/>
      <c r="Q16" s="4"/>
    </row>
    <row r="17" spans="1:17" ht="27.75" hidden="1" customHeight="1" x14ac:dyDescent="0.2">
      <c r="A17" s="43" t="s">
        <v>3323</v>
      </c>
      <c r="B17" s="377" t="s">
        <v>3324</v>
      </c>
      <c r="C17" s="378"/>
      <c r="D17" s="4"/>
      <c r="E17" s="4"/>
      <c r="F17" s="4"/>
      <c r="G17" s="4"/>
      <c r="H17" s="4"/>
      <c r="I17" s="4"/>
      <c r="J17" s="4"/>
      <c r="K17" s="4"/>
      <c r="L17" s="4"/>
      <c r="M17" s="4"/>
      <c r="N17" s="4"/>
      <c r="O17" s="4"/>
      <c r="P17" s="4"/>
      <c r="Q17" s="4"/>
    </row>
    <row r="18" spans="1:17" ht="27.75" hidden="1" customHeight="1" x14ac:dyDescent="0.2">
      <c r="A18" s="43" t="s">
        <v>3325</v>
      </c>
      <c r="B18" s="377" t="s">
        <v>3326</v>
      </c>
      <c r="C18" s="378"/>
      <c r="D18" s="4"/>
      <c r="E18" s="4"/>
      <c r="F18" s="4"/>
      <c r="G18" s="4"/>
      <c r="H18" s="4"/>
      <c r="I18" s="4"/>
      <c r="J18" s="4"/>
      <c r="K18" s="4"/>
      <c r="L18" s="4"/>
      <c r="M18" s="4"/>
      <c r="N18" s="4"/>
      <c r="O18" s="4"/>
      <c r="P18" s="4"/>
      <c r="Q18" s="4"/>
    </row>
    <row r="19" spans="1:17" ht="45" hidden="1" customHeight="1" x14ac:dyDescent="0.2">
      <c r="A19" s="43" t="s">
        <v>3325</v>
      </c>
      <c r="B19" s="377" t="s">
        <v>3327</v>
      </c>
      <c r="C19" s="378"/>
      <c r="D19" s="4"/>
      <c r="E19" s="4"/>
      <c r="F19" s="4"/>
      <c r="G19" s="4"/>
      <c r="H19" s="4"/>
      <c r="I19" s="4"/>
      <c r="J19" s="4"/>
      <c r="K19" s="4"/>
      <c r="L19" s="4"/>
      <c r="M19" s="4"/>
      <c r="N19" s="4"/>
      <c r="O19" s="4"/>
      <c r="P19" s="4"/>
      <c r="Q19" s="4"/>
    </row>
    <row r="20" spans="1:17" ht="45" hidden="1" customHeight="1" x14ac:dyDescent="0.2">
      <c r="A20" s="43" t="s">
        <v>3328</v>
      </c>
      <c r="B20" s="377" t="s">
        <v>3329</v>
      </c>
      <c r="C20" s="378"/>
      <c r="D20" s="4"/>
      <c r="E20" s="4"/>
      <c r="F20" s="4"/>
      <c r="G20" s="4"/>
      <c r="H20" s="4"/>
      <c r="I20" s="4"/>
      <c r="J20" s="4"/>
      <c r="K20" s="4"/>
      <c r="L20" s="4"/>
      <c r="M20" s="4"/>
      <c r="N20" s="4"/>
      <c r="O20" s="4"/>
      <c r="P20" s="4"/>
      <c r="Q20" s="4"/>
    </row>
    <row r="21" spans="1:17" ht="30" hidden="1" customHeight="1" x14ac:dyDescent="0.2">
      <c r="A21" s="43" t="s">
        <v>3330</v>
      </c>
      <c r="B21" s="377" t="s">
        <v>3331</v>
      </c>
      <c r="C21" s="378"/>
      <c r="D21" s="4"/>
      <c r="E21" s="4"/>
      <c r="F21" s="4"/>
      <c r="G21" s="4"/>
      <c r="H21" s="4"/>
      <c r="I21" s="4"/>
      <c r="J21" s="4"/>
      <c r="K21" s="4"/>
      <c r="L21" s="4"/>
      <c r="M21" s="4"/>
      <c r="N21" s="4"/>
      <c r="O21" s="4"/>
      <c r="P21" s="4"/>
      <c r="Q21" s="4"/>
    </row>
    <row r="22" spans="1:17" ht="30" hidden="1" customHeight="1" x14ac:dyDescent="0.2">
      <c r="A22" s="43" t="s">
        <v>3332</v>
      </c>
      <c r="B22" s="377" t="s">
        <v>3333</v>
      </c>
      <c r="C22" s="378"/>
      <c r="D22" s="4"/>
      <c r="E22" s="4"/>
      <c r="F22" s="4"/>
      <c r="G22" s="4"/>
      <c r="H22" s="4"/>
      <c r="I22" s="4"/>
      <c r="J22" s="4"/>
      <c r="K22" s="4"/>
      <c r="L22" s="4"/>
      <c r="M22" s="4"/>
      <c r="N22" s="4"/>
      <c r="O22" s="4"/>
      <c r="P22" s="4"/>
      <c r="Q22" s="4"/>
    </row>
    <row r="23" spans="1:17" ht="30" hidden="1" customHeight="1" x14ac:dyDescent="0.2">
      <c r="A23" s="43" t="s">
        <v>3334</v>
      </c>
      <c r="B23" s="377" t="s">
        <v>3335</v>
      </c>
      <c r="C23" s="378"/>
      <c r="D23" s="4"/>
      <c r="E23" s="4"/>
      <c r="F23" s="4"/>
      <c r="G23" s="4"/>
      <c r="H23" s="4"/>
      <c r="I23" s="4"/>
      <c r="J23" s="4"/>
      <c r="K23" s="4"/>
      <c r="L23" s="4"/>
      <c r="M23" s="4"/>
      <c r="N23" s="4"/>
      <c r="O23" s="4"/>
      <c r="P23" s="4"/>
      <c r="Q23" s="4"/>
    </row>
    <row r="24" spans="1:17" ht="30" hidden="1" customHeight="1" x14ac:dyDescent="0.2">
      <c r="A24" s="43" t="s">
        <v>3336</v>
      </c>
      <c r="B24" s="377" t="s">
        <v>3337</v>
      </c>
      <c r="C24" s="378"/>
      <c r="D24" s="4"/>
      <c r="E24" s="4"/>
      <c r="F24" s="4"/>
      <c r="G24" s="4"/>
      <c r="H24" s="4"/>
      <c r="I24" s="4"/>
      <c r="J24" s="4"/>
      <c r="K24" s="4"/>
      <c r="L24" s="4"/>
      <c r="M24" s="4"/>
      <c r="N24" s="4"/>
      <c r="O24" s="4"/>
      <c r="P24" s="4"/>
      <c r="Q24" s="4"/>
    </row>
    <row r="25" spans="1:17" ht="30" hidden="1" customHeight="1" x14ac:dyDescent="0.2">
      <c r="A25" s="43" t="s">
        <v>3338</v>
      </c>
      <c r="B25" s="377" t="s">
        <v>3339</v>
      </c>
      <c r="C25" s="378"/>
      <c r="D25" s="4"/>
      <c r="E25" s="4"/>
      <c r="F25" s="4"/>
      <c r="G25" s="4"/>
      <c r="H25" s="4"/>
      <c r="I25" s="4"/>
      <c r="J25" s="4"/>
      <c r="K25" s="4"/>
      <c r="L25" s="4"/>
      <c r="M25" s="4"/>
      <c r="N25" s="4"/>
      <c r="O25" s="4"/>
      <c r="P25" s="4"/>
      <c r="Q25" s="4"/>
    </row>
    <row r="26" spans="1:17" ht="30" hidden="1" customHeight="1" x14ac:dyDescent="0.2">
      <c r="A26" s="43" t="s">
        <v>3340</v>
      </c>
      <c r="B26" s="377" t="s">
        <v>3341</v>
      </c>
      <c r="C26" s="378"/>
      <c r="D26" s="4"/>
      <c r="E26" s="4"/>
      <c r="F26" s="4"/>
      <c r="G26" s="4"/>
      <c r="H26" s="4"/>
      <c r="I26" s="4"/>
      <c r="J26" s="4"/>
      <c r="K26" s="4"/>
      <c r="L26" s="4"/>
      <c r="M26" s="4"/>
      <c r="N26" s="4"/>
      <c r="O26" s="4"/>
      <c r="P26" s="4"/>
      <c r="Q26" s="4"/>
    </row>
    <row r="27" spans="1:17" ht="70.5" hidden="1" customHeight="1" x14ac:dyDescent="0.2">
      <c r="A27" s="43" t="s">
        <v>3342</v>
      </c>
      <c r="B27" s="377" t="s">
        <v>3343</v>
      </c>
      <c r="C27" s="378"/>
      <c r="D27" s="4"/>
      <c r="E27" s="4"/>
      <c r="F27" s="4"/>
      <c r="G27" s="4"/>
      <c r="H27" s="4"/>
      <c r="I27" s="4"/>
      <c r="J27" s="4"/>
      <c r="K27" s="4"/>
      <c r="L27" s="4"/>
      <c r="M27" s="4"/>
      <c r="N27" s="4"/>
      <c r="O27" s="4"/>
      <c r="P27" s="4"/>
      <c r="Q27" s="4"/>
    </row>
    <row r="28" spans="1:17" ht="48" hidden="1" customHeight="1" x14ac:dyDescent="0.2">
      <c r="A28" s="43" t="s">
        <v>3344</v>
      </c>
      <c r="B28" s="377" t="s">
        <v>3345</v>
      </c>
      <c r="C28" s="378"/>
      <c r="D28" s="4"/>
      <c r="E28" s="4"/>
      <c r="F28" s="4"/>
      <c r="G28" s="4"/>
      <c r="H28" s="4"/>
      <c r="I28" s="4"/>
      <c r="J28" s="4"/>
      <c r="K28" s="4"/>
      <c r="L28" s="4"/>
      <c r="M28" s="4"/>
      <c r="N28" s="4"/>
      <c r="O28" s="4"/>
      <c r="P28" s="4"/>
      <c r="Q28" s="4"/>
    </row>
    <row r="29" spans="1:17" ht="100.5" hidden="1" customHeight="1" x14ac:dyDescent="0.2">
      <c r="A29" s="43" t="s">
        <v>3346</v>
      </c>
      <c r="B29" s="377" t="s">
        <v>3347</v>
      </c>
      <c r="C29" s="378"/>
      <c r="D29" s="4"/>
      <c r="E29" s="4"/>
      <c r="F29" s="4"/>
      <c r="G29" s="4"/>
      <c r="H29" s="4"/>
      <c r="I29" s="4"/>
      <c r="J29" s="4"/>
      <c r="K29" s="4"/>
      <c r="L29" s="4"/>
      <c r="M29" s="4"/>
      <c r="N29" s="4"/>
      <c r="O29" s="4"/>
      <c r="P29" s="4"/>
      <c r="Q29" s="4"/>
    </row>
    <row r="30" spans="1:17" ht="45" hidden="1" customHeight="1" x14ac:dyDescent="0.2">
      <c r="A30" s="43" t="s">
        <v>3348</v>
      </c>
      <c r="B30" s="377" t="s">
        <v>3349</v>
      </c>
      <c r="C30" s="378"/>
      <c r="D30" s="4"/>
      <c r="E30" s="4"/>
      <c r="F30" s="4"/>
      <c r="G30" s="4"/>
      <c r="H30" s="4"/>
      <c r="I30" s="4"/>
      <c r="J30" s="4"/>
      <c r="K30" s="4"/>
      <c r="L30" s="4"/>
      <c r="M30" s="4"/>
      <c r="N30" s="4"/>
      <c r="O30" s="4"/>
      <c r="P30" s="4"/>
      <c r="Q30" s="4"/>
    </row>
    <row r="31" spans="1:17" ht="45" hidden="1" customHeight="1" x14ac:dyDescent="0.2">
      <c r="A31" s="43" t="s">
        <v>3350</v>
      </c>
      <c r="B31" s="377" t="s">
        <v>3351</v>
      </c>
      <c r="C31" s="378"/>
      <c r="D31" s="4"/>
      <c r="E31" s="4"/>
      <c r="F31" s="4"/>
      <c r="G31" s="4"/>
      <c r="H31" s="4"/>
      <c r="I31" s="4"/>
      <c r="J31" s="4"/>
      <c r="K31" s="4"/>
      <c r="L31" s="4"/>
      <c r="M31" s="4"/>
      <c r="N31" s="4"/>
      <c r="O31" s="4"/>
      <c r="P31" s="4"/>
      <c r="Q31" s="4"/>
    </row>
    <row r="32" spans="1:17" ht="45" hidden="1" customHeight="1" x14ac:dyDescent="0.2">
      <c r="A32" s="43" t="s">
        <v>3352</v>
      </c>
      <c r="B32" s="377" t="s">
        <v>3353</v>
      </c>
      <c r="C32" s="378"/>
      <c r="D32" s="4"/>
      <c r="E32" s="4"/>
      <c r="F32" s="4"/>
      <c r="G32" s="4"/>
      <c r="H32" s="4"/>
      <c r="I32" s="4"/>
      <c r="J32" s="4"/>
      <c r="K32" s="4"/>
      <c r="L32" s="4"/>
      <c r="M32" s="4"/>
      <c r="N32" s="4"/>
      <c r="O32" s="4"/>
      <c r="P32" s="4"/>
      <c r="Q32" s="4"/>
    </row>
    <row r="33" spans="1:17" ht="72" hidden="1" customHeight="1" x14ac:dyDescent="0.2">
      <c r="A33" s="43" t="s">
        <v>3354</v>
      </c>
      <c r="B33" s="377" t="s">
        <v>3355</v>
      </c>
      <c r="C33" s="378"/>
      <c r="D33" s="4"/>
      <c r="E33" s="4"/>
      <c r="F33" s="4"/>
      <c r="G33" s="4"/>
      <c r="H33" s="4"/>
      <c r="I33" s="4"/>
      <c r="J33" s="4"/>
      <c r="K33" s="4"/>
      <c r="L33" s="4"/>
      <c r="M33" s="4"/>
      <c r="N33" s="4"/>
      <c r="O33" s="4"/>
      <c r="P33" s="4"/>
      <c r="Q33" s="4"/>
    </row>
    <row r="34" spans="1:17" ht="79.5" hidden="1" customHeight="1" x14ac:dyDescent="0.2">
      <c r="A34" s="43" t="s">
        <v>3356</v>
      </c>
      <c r="B34" s="377" t="s">
        <v>3357</v>
      </c>
      <c r="C34" s="378"/>
      <c r="D34" s="4"/>
      <c r="E34" s="4"/>
      <c r="F34" s="4"/>
      <c r="G34" s="4"/>
      <c r="H34" s="4"/>
      <c r="I34" s="4"/>
      <c r="J34" s="4"/>
      <c r="K34" s="4"/>
      <c r="L34" s="4"/>
      <c r="M34" s="4"/>
      <c r="N34" s="4"/>
      <c r="O34" s="4"/>
      <c r="P34" s="4"/>
      <c r="Q34" s="4"/>
    </row>
    <row r="35" spans="1:17" ht="70.5" hidden="1" customHeight="1" x14ac:dyDescent="0.2">
      <c r="A35" s="43" t="s">
        <v>3358</v>
      </c>
      <c r="B35" s="377" t="s">
        <v>3359</v>
      </c>
      <c r="C35" s="378"/>
      <c r="D35" s="4"/>
      <c r="E35" s="4"/>
      <c r="F35" s="4"/>
      <c r="G35" s="4"/>
      <c r="H35" s="4"/>
      <c r="I35" s="4"/>
      <c r="J35" s="4"/>
      <c r="K35" s="4"/>
      <c r="L35" s="4"/>
      <c r="M35" s="4"/>
      <c r="N35" s="4"/>
      <c r="O35" s="4"/>
      <c r="P35" s="4"/>
      <c r="Q35" s="4"/>
    </row>
    <row r="36" spans="1:17" ht="45.75" hidden="1" customHeight="1" x14ac:dyDescent="0.2">
      <c r="A36" s="43" t="s">
        <v>3360</v>
      </c>
      <c r="B36" s="377" t="s">
        <v>3361</v>
      </c>
      <c r="C36" s="378"/>
      <c r="D36" s="4"/>
      <c r="E36" s="4"/>
      <c r="F36" s="4"/>
      <c r="G36" s="4"/>
      <c r="H36" s="4"/>
      <c r="I36" s="4"/>
      <c r="J36" s="4"/>
      <c r="K36" s="4"/>
      <c r="L36" s="4"/>
      <c r="M36" s="4"/>
      <c r="N36" s="4"/>
      <c r="O36" s="4"/>
      <c r="P36" s="4"/>
      <c r="Q36" s="4"/>
    </row>
    <row r="37" spans="1:17" ht="54.75" hidden="1" customHeight="1" x14ac:dyDescent="0.2">
      <c r="A37" s="43" t="s">
        <v>3362</v>
      </c>
      <c r="B37" s="377" t="s">
        <v>3363</v>
      </c>
      <c r="C37" s="378"/>
      <c r="D37" s="4"/>
      <c r="E37" s="4"/>
      <c r="F37" s="4"/>
      <c r="G37" s="4"/>
      <c r="H37" s="4"/>
      <c r="I37" s="4"/>
      <c r="J37" s="4"/>
      <c r="K37" s="4"/>
      <c r="L37" s="4"/>
      <c r="M37" s="4"/>
      <c r="N37" s="4"/>
      <c r="O37" s="4"/>
      <c r="P37" s="4"/>
      <c r="Q37" s="4"/>
    </row>
    <row r="38" spans="1:17" ht="37.5" hidden="1" customHeight="1" x14ac:dyDescent="0.2">
      <c r="A38" s="43" t="s">
        <v>3364</v>
      </c>
      <c r="B38" s="377" t="s">
        <v>3365</v>
      </c>
      <c r="C38" s="378"/>
      <c r="D38" s="4"/>
      <c r="E38" s="4"/>
      <c r="F38" s="4"/>
      <c r="G38" s="4"/>
      <c r="H38" s="4"/>
      <c r="I38" s="4"/>
      <c r="J38" s="4"/>
      <c r="K38" s="4"/>
      <c r="L38" s="4"/>
      <c r="M38" s="4"/>
      <c r="N38" s="4"/>
      <c r="O38" s="4"/>
      <c r="P38" s="4"/>
      <c r="Q38" s="4"/>
    </row>
    <row r="39" spans="1:17" ht="61.5" hidden="1" customHeight="1" x14ac:dyDescent="0.2">
      <c r="A39" s="43" t="s">
        <v>3366</v>
      </c>
      <c r="B39" s="377" t="s">
        <v>3367</v>
      </c>
      <c r="C39" s="378"/>
      <c r="D39" s="4"/>
      <c r="E39" s="4"/>
      <c r="F39" s="4"/>
      <c r="G39" s="4"/>
      <c r="H39" s="4"/>
      <c r="I39" s="4"/>
      <c r="J39" s="4"/>
      <c r="K39" s="4"/>
      <c r="L39" s="4"/>
      <c r="M39" s="4"/>
      <c r="N39" s="4"/>
      <c r="O39" s="4"/>
      <c r="P39" s="4"/>
      <c r="Q39" s="4"/>
    </row>
    <row r="40" spans="1:17" ht="53.25" hidden="1" customHeight="1" x14ac:dyDescent="0.2">
      <c r="A40" s="43" t="s">
        <v>3368</v>
      </c>
      <c r="B40" s="377" t="s">
        <v>3369</v>
      </c>
      <c r="C40" s="378"/>
      <c r="D40" s="4"/>
      <c r="E40" s="4"/>
      <c r="F40" s="4"/>
      <c r="G40" s="4"/>
      <c r="H40" s="4"/>
      <c r="I40" s="4"/>
      <c r="J40" s="4"/>
      <c r="K40" s="4"/>
      <c r="L40" s="4"/>
      <c r="M40" s="4"/>
      <c r="N40" s="4"/>
      <c r="O40" s="4"/>
      <c r="P40" s="4"/>
      <c r="Q40" s="4"/>
    </row>
    <row r="41" spans="1:17" ht="73.5" hidden="1" customHeight="1" x14ac:dyDescent="0.2">
      <c r="A41" s="43" t="s">
        <v>3370</v>
      </c>
      <c r="B41" s="377" t="s">
        <v>3371</v>
      </c>
      <c r="C41" s="378"/>
      <c r="D41" s="4"/>
      <c r="E41" s="4"/>
      <c r="F41" s="4"/>
      <c r="G41" s="4"/>
      <c r="H41" s="4"/>
      <c r="I41" s="4"/>
      <c r="J41" s="4"/>
      <c r="K41" s="4"/>
      <c r="L41" s="4"/>
      <c r="M41" s="4"/>
      <c r="N41" s="4"/>
      <c r="O41" s="4"/>
      <c r="P41" s="4"/>
      <c r="Q41" s="4"/>
    </row>
    <row r="42" spans="1:17" ht="57.75" hidden="1" customHeight="1" x14ac:dyDescent="0.2">
      <c r="A42" s="43" t="s">
        <v>3372</v>
      </c>
      <c r="B42" s="377" t="s">
        <v>3373</v>
      </c>
      <c r="C42" s="378"/>
      <c r="D42" s="4"/>
      <c r="E42" s="4"/>
      <c r="F42" s="4"/>
      <c r="G42" s="4"/>
      <c r="H42" s="4"/>
      <c r="I42" s="4"/>
      <c r="J42" s="4"/>
      <c r="K42" s="4"/>
      <c r="L42" s="4"/>
      <c r="M42" s="4"/>
      <c r="N42" s="4"/>
      <c r="O42" s="4"/>
      <c r="P42" s="4"/>
      <c r="Q42" s="4"/>
    </row>
    <row r="43" spans="1:17" ht="84" hidden="1" customHeight="1" x14ac:dyDescent="0.2">
      <c r="A43" s="43" t="s">
        <v>3374</v>
      </c>
      <c r="B43" s="377" t="s">
        <v>3375</v>
      </c>
      <c r="C43" s="378"/>
      <c r="D43" s="4"/>
      <c r="E43" s="4"/>
      <c r="F43" s="4"/>
      <c r="G43" s="4"/>
      <c r="H43" s="4"/>
      <c r="I43" s="4"/>
      <c r="J43" s="4"/>
      <c r="K43" s="4"/>
      <c r="L43" s="4"/>
      <c r="M43" s="4"/>
      <c r="N43" s="4"/>
      <c r="O43" s="4"/>
      <c r="P43" s="4"/>
      <c r="Q43" s="4"/>
    </row>
    <row r="44" spans="1:17" ht="48" hidden="1" customHeight="1" x14ac:dyDescent="0.2">
      <c r="A44" s="43" t="s">
        <v>3376</v>
      </c>
      <c r="B44" s="377" t="s">
        <v>3377</v>
      </c>
      <c r="C44" s="378"/>
      <c r="D44" s="4"/>
      <c r="E44" s="4"/>
      <c r="F44" s="4"/>
      <c r="G44" s="4"/>
      <c r="H44" s="4"/>
      <c r="I44" s="4"/>
      <c r="J44" s="4"/>
      <c r="K44" s="4"/>
      <c r="L44" s="4"/>
      <c r="M44" s="4"/>
      <c r="N44" s="4"/>
      <c r="O44" s="4"/>
      <c r="P44" s="4"/>
      <c r="Q44" s="4"/>
    </row>
    <row r="45" spans="1:17" ht="57" hidden="1" customHeight="1" x14ac:dyDescent="0.2">
      <c r="A45" s="43" t="s">
        <v>3378</v>
      </c>
      <c r="B45" s="377" t="s">
        <v>3379</v>
      </c>
      <c r="C45" s="378"/>
      <c r="D45" s="4"/>
      <c r="E45" s="4"/>
      <c r="F45" s="4"/>
      <c r="G45" s="4"/>
      <c r="H45" s="4"/>
      <c r="I45" s="4"/>
      <c r="J45" s="4"/>
      <c r="K45" s="4"/>
      <c r="L45" s="4"/>
      <c r="M45" s="4"/>
      <c r="N45" s="4"/>
      <c r="O45" s="4"/>
      <c r="P45" s="4"/>
      <c r="Q45" s="4"/>
    </row>
    <row r="46" spans="1:17" ht="73.5" hidden="1" customHeight="1" x14ac:dyDescent="0.2">
      <c r="A46" s="43" t="s">
        <v>3380</v>
      </c>
      <c r="B46" s="387" t="s">
        <v>3381</v>
      </c>
      <c r="C46" s="378"/>
      <c r="D46" s="41"/>
      <c r="E46" s="4"/>
      <c r="F46" s="4"/>
      <c r="G46" s="4"/>
      <c r="H46" s="4"/>
      <c r="I46" s="4"/>
      <c r="J46" s="4"/>
      <c r="K46" s="4"/>
      <c r="L46" s="4"/>
      <c r="M46" s="4"/>
      <c r="N46" s="4"/>
      <c r="O46" s="4"/>
      <c r="P46" s="4"/>
      <c r="Q46" s="4"/>
    </row>
    <row r="47" spans="1:17" ht="66" hidden="1" customHeight="1" x14ac:dyDescent="0.2">
      <c r="A47" s="48" t="s">
        <v>3382</v>
      </c>
      <c r="B47" s="388" t="s">
        <v>3383</v>
      </c>
      <c r="C47" s="388"/>
      <c r="D47" s="4"/>
      <c r="E47" s="4"/>
      <c r="F47" s="4"/>
      <c r="G47" s="4"/>
      <c r="H47" s="4"/>
      <c r="I47" s="4"/>
      <c r="J47" s="4"/>
      <c r="K47" s="4"/>
      <c r="L47" s="4"/>
      <c r="M47" s="4"/>
      <c r="N47" s="4"/>
      <c r="O47" s="4"/>
      <c r="P47" s="4"/>
      <c r="Q47" s="4"/>
    </row>
    <row r="48" spans="1:17" ht="123.75" customHeight="1" x14ac:dyDescent="0.2">
      <c r="A48" s="271" t="s">
        <v>3384</v>
      </c>
      <c r="B48" s="386" t="s">
        <v>3385</v>
      </c>
      <c r="C48" s="385"/>
      <c r="D48" s="4"/>
      <c r="E48" s="4"/>
      <c r="F48" s="4"/>
      <c r="G48" s="4"/>
      <c r="H48" s="4"/>
      <c r="I48" s="4"/>
      <c r="J48" s="4"/>
      <c r="K48" s="4"/>
      <c r="L48" s="4"/>
      <c r="M48" s="4"/>
      <c r="N48" s="4"/>
      <c r="O48" s="4"/>
      <c r="P48" s="4"/>
      <c r="Q48" s="4"/>
    </row>
    <row r="49" spans="1:17" ht="34.5" customHeight="1" x14ac:dyDescent="0.2">
      <c r="A49" s="271" t="s">
        <v>3386</v>
      </c>
      <c r="B49" s="384" t="s">
        <v>3387</v>
      </c>
      <c r="C49" s="385"/>
      <c r="D49" s="4"/>
      <c r="E49" s="4"/>
      <c r="F49" s="4"/>
      <c r="G49" s="4"/>
      <c r="H49" s="4"/>
      <c r="I49" s="4"/>
      <c r="J49" s="4"/>
      <c r="K49" s="4"/>
      <c r="L49" s="4"/>
      <c r="M49" s="4"/>
      <c r="N49" s="4"/>
      <c r="O49" s="4"/>
      <c r="P49" s="4"/>
      <c r="Q49" s="4"/>
    </row>
    <row r="50" spans="1:17" ht="34.5" customHeight="1" x14ac:dyDescent="0.2">
      <c r="A50" s="271" t="s">
        <v>3388</v>
      </c>
      <c r="B50" s="384" t="s">
        <v>3389</v>
      </c>
      <c r="C50" s="385"/>
      <c r="D50" s="4"/>
      <c r="E50" s="4"/>
      <c r="F50" s="4"/>
      <c r="G50" s="4"/>
      <c r="H50" s="4"/>
      <c r="I50" s="4"/>
      <c r="J50" s="4"/>
      <c r="K50" s="4"/>
      <c r="L50" s="4"/>
      <c r="M50" s="4"/>
      <c r="N50" s="4"/>
      <c r="O50" s="4"/>
      <c r="P50" s="4"/>
      <c r="Q50" s="4"/>
    </row>
    <row r="51" spans="1:17" ht="31.5" customHeight="1" x14ac:dyDescent="0.2">
      <c r="A51" s="313" t="s">
        <v>3390</v>
      </c>
      <c r="B51" s="383" t="s">
        <v>3391</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42897</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3392</v>
      </c>
      <c r="E8" s="323"/>
      <c r="F8" s="314" t="s">
        <v>31</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32</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31</v>
      </c>
      <c r="E10" s="323"/>
      <c r="F10" s="314" t="s">
        <v>35</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36</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39</v>
      </c>
      <c r="B15" s="332" t="s">
        <v>40</v>
      </c>
      <c r="C15" s="333"/>
      <c r="D15" s="333"/>
      <c r="E15" s="333"/>
      <c r="F15" s="334"/>
      <c r="G15" s="264" t="s">
        <v>41</v>
      </c>
      <c r="H15" s="264" t="s">
        <v>42</v>
      </c>
      <c r="I15" s="265" t="s">
        <v>43</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14637741</v>
      </c>
      <c r="I16" s="172">
        <f>'PR-RAS'!E6</f>
        <v>16244807.84</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14318134</v>
      </c>
      <c r="I17" s="172">
        <f>'PR-RAS'!E151</f>
        <v>15511887.220000003</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38086</v>
      </c>
      <c r="I18" s="172">
        <f>'PR-RAS'!E645</f>
        <v>327235.4899999965</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31</v>
      </c>
      <c r="B20" s="335" t="str">
        <f>BILANCA!B7</f>
        <v>Nefinancijska imovina (šifre 01+02+03+04+05+06)</v>
      </c>
      <c r="C20" s="336"/>
      <c r="D20" s="336"/>
      <c r="E20" s="336"/>
      <c r="F20" s="337"/>
      <c r="G20" s="159" t="str">
        <f>BILANCA!C7</f>
        <v>B002</v>
      </c>
      <c r="H20" s="174">
        <f>BILANCA!D7</f>
        <v>9525742</v>
      </c>
      <c r="I20" s="175">
        <f>BILANCA!E7</f>
        <v>9280535.5800000001</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1517831</v>
      </c>
      <c r="I21" s="177">
        <f>BILANCA!E68</f>
        <v>1861548.28</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1308576</v>
      </c>
      <c r="I22" s="177">
        <f>BILANCA!E176</f>
        <v>1354645.4000000001</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9734997</v>
      </c>
      <c r="I23" s="179">
        <f>BILANCA!E237</f>
        <v>9787438.4600000009</v>
      </c>
      <c r="J23" s="4"/>
      <c r="K23" s="4"/>
      <c r="L23" s="4"/>
      <c r="M23" s="4"/>
      <c r="N23" s="4"/>
      <c r="O23" s="4"/>
      <c r="P23" s="4"/>
      <c r="Q23" s="4"/>
      <c r="R23" s="4"/>
      <c r="S23" s="4"/>
      <c r="T23" s="4"/>
      <c r="U23" s="4"/>
      <c r="V23" s="4"/>
      <c r="W23" s="4"/>
      <c r="X23" s="4"/>
    </row>
    <row r="24" spans="1:24" ht="12.75" customHeight="1" x14ac:dyDescent="0.2">
      <c r="A24" s="329" t="s">
        <v>44</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14728163</v>
      </c>
      <c r="I27" s="177">
        <f>'RAS-funkcijski'!E114</f>
        <v>15955658.35</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14728163</v>
      </c>
      <c r="I28" s="181">
        <f>'RAS-funkcijski'!E141</f>
        <v>15955658.35</v>
      </c>
      <c r="J28" s="4"/>
      <c r="K28" s="4"/>
      <c r="L28" s="4"/>
      <c r="M28" s="4"/>
      <c r="N28" s="4"/>
      <c r="O28" s="4"/>
      <c r="P28" s="4"/>
      <c r="Q28" s="4"/>
      <c r="R28" s="4"/>
      <c r="S28" s="4"/>
      <c r="T28" s="4"/>
      <c r="U28" s="4"/>
      <c r="V28" s="4"/>
      <c r="W28" s="4"/>
      <c r="X28" s="4"/>
    </row>
    <row r="29" spans="1:24" ht="12.75" customHeight="1" x14ac:dyDescent="0.2">
      <c r="A29" s="329" t="s">
        <v>35</v>
      </c>
      <c r="B29" s="345" t="str">
        <f>'P-VRIO'!B5</f>
        <v>Promjene u vrijednosti i obujmu imovine (šifre 91511+91512)</v>
      </c>
      <c r="C29" s="336"/>
      <c r="D29" s="336"/>
      <c r="E29" s="336"/>
      <c r="F29" s="337"/>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35" t="str">
        <f>OBVEZE!B5</f>
        <v>Stanje obveza 1. siječnja (=stanju obveza iz Izvještaja o obvezama na 31. prosinca prethodne godine)</v>
      </c>
      <c r="C33" s="336"/>
      <c r="D33" s="336"/>
      <c r="E33" s="336"/>
      <c r="F33" s="337"/>
      <c r="G33" s="159" t="str">
        <f>OBVEZE!C5</f>
        <v>V001</v>
      </c>
      <c r="H33" s="182" t="s">
        <v>45</v>
      </c>
      <c r="I33" s="183">
        <f>OBVEZE!D5</f>
        <v>1308576</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45</v>
      </c>
      <c r="I34" s="177">
        <f>OBVEZE!D42</f>
        <v>1354645.4000000004</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45</v>
      </c>
      <c r="I35" s="177">
        <f>OBVEZE!D43</f>
        <v>90055.22</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45</v>
      </c>
      <c r="I36" s="181">
        <f>OBVEZE!D101</f>
        <v>1264590.18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46</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98" zoomScale="120" zoomScaleNormal="120" workbookViewId="0">
      <selection activeCell="B413" sqref="B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47</v>
      </c>
      <c r="B2" s="353"/>
      <c r="C2" s="353"/>
      <c r="D2" s="353"/>
      <c r="E2" s="353"/>
      <c r="F2" s="353"/>
    </row>
    <row r="3" spans="1:25" s="224" customFormat="1" ht="48" x14ac:dyDescent="0.2">
      <c r="A3" s="310" t="s">
        <v>48</v>
      </c>
      <c r="B3" s="311" t="s">
        <v>40</v>
      </c>
      <c r="C3" s="285" t="s">
        <v>41</v>
      </c>
      <c r="D3" s="311" t="s">
        <v>49</v>
      </c>
      <c r="E3" s="311" t="s">
        <v>50</v>
      </c>
      <c r="F3" s="286"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53</v>
      </c>
      <c r="B5" s="355"/>
      <c r="C5" s="216"/>
      <c r="D5" s="74"/>
      <c r="E5" s="74"/>
      <c r="F5" s="61"/>
    </row>
    <row r="6" spans="1:25" ht="12.75" customHeight="1" x14ac:dyDescent="0.2">
      <c r="A6" s="55">
        <v>6</v>
      </c>
      <c r="B6" s="87" t="s">
        <v>54</v>
      </c>
      <c r="C6" s="52" t="s">
        <v>55</v>
      </c>
      <c r="D6" s="53">
        <f>D7+D44+D50+D82+D106+D124+D133+D139</f>
        <v>14637741</v>
      </c>
      <c r="E6" s="53">
        <f>E7+E44+E50+E82+E106+E124+E133+E139</f>
        <v>16244807.84</v>
      </c>
      <c r="F6" s="54">
        <f t="shared" ref="F6:F131" si="0">IF(D6&lt;&gt;0,IF(E6/D6&gt;=100,"&gt;&gt;100",E6/D6*100),"-")</f>
        <v>110.97892659803176</v>
      </c>
    </row>
    <row r="7" spans="1:25" ht="12.75" customHeight="1" x14ac:dyDescent="0.2">
      <c r="A7" s="55">
        <v>61</v>
      </c>
      <c r="B7" s="309"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c r="E9" s="244"/>
      <c r="F9" s="54" t="str">
        <f t="shared" si="0"/>
        <v>-</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c r="E27" s="244"/>
      <c r="F27" s="54" t="str">
        <f t="shared" si="0"/>
        <v>-</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10971650</v>
      </c>
      <c r="E50" s="53">
        <f>E51+E54+E59+E62+E65+E68+E71+E74+E77</f>
        <v>11600794.32</v>
      </c>
      <c r="F50" s="54">
        <f t="shared" si="0"/>
        <v>105.73427260257118</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0</v>
      </c>
      <c r="E59" s="53">
        <f t="shared" si="12"/>
        <v>0</v>
      </c>
      <c r="F59" s="54" t="str">
        <f t="shared" si="0"/>
        <v>-</v>
      </c>
    </row>
    <row r="60" spans="1:6" ht="24" x14ac:dyDescent="0.2">
      <c r="A60" s="55">
        <v>6331</v>
      </c>
      <c r="B60" s="88" t="s">
        <v>162</v>
      </c>
      <c r="C60" s="52" t="s">
        <v>163</v>
      </c>
      <c r="D60" s="244"/>
      <c r="E60" s="244"/>
      <c r="F60" s="54" t="str">
        <f t="shared" si="0"/>
        <v>-</v>
      </c>
    </row>
    <row r="61" spans="1:6" ht="24" x14ac:dyDescent="0.2">
      <c r="A61" s="55">
        <v>6332</v>
      </c>
      <c r="B61" s="88" t="s">
        <v>164</v>
      </c>
      <c r="C61" s="52" t="s">
        <v>165</v>
      </c>
      <c r="D61" s="244"/>
      <c r="E61" s="244"/>
      <c r="F61" s="54" t="str">
        <f t="shared" si="0"/>
        <v>-</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10968626</v>
      </c>
      <c r="E68" s="53">
        <f t="shared" si="15"/>
        <v>11597716.32</v>
      </c>
      <c r="F68" s="54">
        <f t="shared" si="0"/>
        <v>105.73536120203207</v>
      </c>
    </row>
    <row r="69" spans="1:6" ht="12.75" customHeight="1" x14ac:dyDescent="0.2">
      <c r="A69" s="55" t="s">
        <v>180</v>
      </c>
      <c r="B69" s="87" t="s">
        <v>181</v>
      </c>
      <c r="C69" s="52" t="s">
        <v>180</v>
      </c>
      <c r="D69" s="244">
        <v>10623907</v>
      </c>
      <c r="E69" s="244">
        <v>11271427.43</v>
      </c>
      <c r="F69" s="54">
        <f t="shared" si="0"/>
        <v>106.0949369191579</v>
      </c>
    </row>
    <row r="70" spans="1:6" ht="24" x14ac:dyDescent="0.2">
      <c r="A70" s="55" t="s">
        <v>182</v>
      </c>
      <c r="B70" s="87" t="s">
        <v>183</v>
      </c>
      <c r="C70" s="52" t="s">
        <v>182</v>
      </c>
      <c r="D70" s="244">
        <v>344719</v>
      </c>
      <c r="E70" s="244">
        <v>326288.89</v>
      </c>
      <c r="F70" s="54">
        <f t="shared" si="0"/>
        <v>94.653584513763391</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0</v>
      </c>
      <c r="E74" s="53">
        <f t="shared" si="17"/>
        <v>0</v>
      </c>
      <c r="F74" s="54" t="str">
        <f t="shared" si="0"/>
        <v>-</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3024</v>
      </c>
      <c r="E77" s="53">
        <f t="shared" si="18"/>
        <v>3078</v>
      </c>
      <c r="F77" s="54">
        <f t="shared" si="0"/>
        <v>101.78571428571428</v>
      </c>
    </row>
    <row r="78" spans="1:6" ht="12.75" customHeight="1" x14ac:dyDescent="0.2">
      <c r="A78" s="55">
        <v>6391</v>
      </c>
      <c r="B78" s="87" t="s">
        <v>198</v>
      </c>
      <c r="C78" s="52" t="s">
        <v>199</v>
      </c>
      <c r="D78" s="244"/>
      <c r="E78" s="244">
        <v>3078</v>
      </c>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v>3024</v>
      </c>
      <c r="E80" s="244"/>
      <c r="F80" s="54">
        <f t="shared" si="0"/>
        <v>0</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32</v>
      </c>
      <c r="E82" s="53">
        <f t="shared" si="19"/>
        <v>4.92</v>
      </c>
      <c r="F82" s="54">
        <f t="shared" si="0"/>
        <v>15.375</v>
      </c>
    </row>
    <row r="83" spans="1:6" ht="12.75" customHeight="1" x14ac:dyDescent="0.2">
      <c r="A83" s="55">
        <v>641</v>
      </c>
      <c r="B83" s="87" t="s">
        <v>208</v>
      </c>
      <c r="C83" s="52" t="s">
        <v>209</v>
      </c>
      <c r="D83" s="53">
        <f t="shared" ref="D83:E83" si="20">SUM(D84:D90)</f>
        <v>32</v>
      </c>
      <c r="E83" s="53">
        <f t="shared" si="20"/>
        <v>4.92</v>
      </c>
      <c r="F83" s="54">
        <f t="shared" si="0"/>
        <v>15.375</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32</v>
      </c>
      <c r="E85" s="244">
        <v>4.92</v>
      </c>
      <c r="F85" s="54">
        <f t="shared" si="0"/>
        <v>15.375</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0</v>
      </c>
      <c r="E91" s="53">
        <f t="shared" si="21"/>
        <v>0</v>
      </c>
      <c r="F91" s="54" t="str">
        <f t="shared" si="0"/>
        <v>-</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c r="E93" s="244"/>
      <c r="F93" s="54" t="str">
        <f t="shared" si="0"/>
        <v>-</v>
      </c>
    </row>
    <row r="94" spans="1:6" ht="12.75" customHeight="1" x14ac:dyDescent="0.2">
      <c r="A94" s="55">
        <v>6423</v>
      </c>
      <c r="B94" s="87" t="s">
        <v>230</v>
      </c>
      <c r="C94" s="52" t="s">
        <v>231</v>
      </c>
      <c r="D94" s="244"/>
      <c r="E94" s="244"/>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896194</v>
      </c>
      <c r="E106" s="53">
        <f t="shared" si="23"/>
        <v>986155.69</v>
      </c>
      <c r="F106" s="54">
        <f t="shared" si="0"/>
        <v>110.03819373930197</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896194</v>
      </c>
      <c r="E112" s="53">
        <f t="shared" si="25"/>
        <v>986155.69</v>
      </c>
      <c r="F112" s="54">
        <f t="shared" si="0"/>
        <v>110.03819373930197</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896194</v>
      </c>
      <c r="E117" s="244">
        <v>986155.69</v>
      </c>
      <c r="F117" s="54">
        <f t="shared" si="0"/>
        <v>110.03819373930197</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c r="E122" s="244"/>
      <c r="F122" s="54" t="str">
        <f t="shared" si="0"/>
        <v>-</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60526</v>
      </c>
      <c r="E124" s="53">
        <f t="shared" si="27"/>
        <v>239902.72000000003</v>
      </c>
      <c r="F124" s="54">
        <f t="shared" si="0"/>
        <v>396.3630836334799</v>
      </c>
    </row>
    <row r="125" spans="1:6" ht="12.75" customHeight="1" x14ac:dyDescent="0.2">
      <c r="A125" s="55">
        <v>661</v>
      </c>
      <c r="B125" s="88" t="s">
        <v>292</v>
      </c>
      <c r="C125" s="52" t="s">
        <v>293</v>
      </c>
      <c r="D125" s="53">
        <f t="shared" ref="D125:E125" si="28">SUM(D126:D127)</f>
        <v>54626</v>
      </c>
      <c r="E125" s="53">
        <f t="shared" si="28"/>
        <v>182219.92</v>
      </c>
      <c r="F125" s="54">
        <f t="shared" si="0"/>
        <v>333.57727089664263</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v>54626</v>
      </c>
      <c r="E127" s="244">
        <v>182219.92</v>
      </c>
      <c r="F127" s="54">
        <f t="shared" si="0"/>
        <v>333.57727089664263</v>
      </c>
    </row>
    <row r="128" spans="1:6" ht="24" x14ac:dyDescent="0.2">
      <c r="A128" s="55">
        <v>663</v>
      </c>
      <c r="B128" s="233" t="s">
        <v>298</v>
      </c>
      <c r="C128" s="52" t="s">
        <v>299</v>
      </c>
      <c r="D128" s="53">
        <f t="shared" ref="D128:E128" si="29">SUM(D129:D132)</f>
        <v>5900</v>
      </c>
      <c r="E128" s="53">
        <f t="shared" si="29"/>
        <v>57682.8</v>
      </c>
      <c r="F128" s="54">
        <f t="shared" si="0"/>
        <v>977.67457627118654</v>
      </c>
    </row>
    <row r="129" spans="1:6" ht="12.75" customHeight="1" x14ac:dyDescent="0.2">
      <c r="A129" s="55">
        <v>6631</v>
      </c>
      <c r="B129" s="88" t="s">
        <v>300</v>
      </c>
      <c r="C129" s="52" t="s">
        <v>301</v>
      </c>
      <c r="D129" s="244">
        <v>5900</v>
      </c>
      <c r="E129" s="244">
        <v>57682.8</v>
      </c>
      <c r="F129" s="54">
        <f t="shared" si="0"/>
        <v>977.67457627118654</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2709339</v>
      </c>
      <c r="E133" s="53">
        <f t="shared" si="30"/>
        <v>3417950.1900000004</v>
      </c>
      <c r="F133" s="54">
        <f t="shared" ref="F133:F223" si="31">IF(D133&lt;&gt;0,IF(E133/D133&gt;=100,"&gt;&gt;100",E133/D133*100),"-")</f>
        <v>126.15439374696192</v>
      </c>
    </row>
    <row r="134" spans="1:6" ht="24" x14ac:dyDescent="0.2">
      <c r="A134" s="55">
        <v>671</v>
      </c>
      <c r="B134" s="234" t="s">
        <v>310</v>
      </c>
      <c r="C134" s="52" t="s">
        <v>311</v>
      </c>
      <c r="D134" s="53">
        <f t="shared" ref="D134:E134" si="32">SUM(D135:D137)</f>
        <v>2709339</v>
      </c>
      <c r="E134" s="53">
        <f t="shared" si="32"/>
        <v>3417950.1900000004</v>
      </c>
      <c r="F134" s="54">
        <f t="shared" si="31"/>
        <v>126.15439374696192</v>
      </c>
    </row>
    <row r="135" spans="1:6" ht="12.75" customHeight="1" x14ac:dyDescent="0.2">
      <c r="A135" s="55">
        <v>6711</v>
      </c>
      <c r="B135" s="87" t="s">
        <v>312</v>
      </c>
      <c r="C135" s="52" t="s">
        <v>313</v>
      </c>
      <c r="D135" s="244">
        <v>2684464</v>
      </c>
      <c r="E135" s="244">
        <v>3407728.95</v>
      </c>
      <c r="F135" s="54">
        <f t="shared" si="31"/>
        <v>126.94262057528059</v>
      </c>
    </row>
    <row r="136" spans="1:6" ht="24" x14ac:dyDescent="0.2">
      <c r="A136" s="55">
        <v>6712</v>
      </c>
      <c r="B136" s="234" t="s">
        <v>314</v>
      </c>
      <c r="C136" s="52" t="s">
        <v>315</v>
      </c>
      <c r="D136" s="244">
        <v>24875</v>
      </c>
      <c r="E136" s="244">
        <v>10221.24</v>
      </c>
      <c r="F136" s="54">
        <f t="shared" si="31"/>
        <v>41.090412060301503</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14318134</v>
      </c>
      <c r="E151" s="53">
        <f t="shared" si="35"/>
        <v>15511887.220000003</v>
      </c>
      <c r="F151" s="54">
        <f t="shared" si="31"/>
        <v>108.33735192029911</v>
      </c>
    </row>
    <row r="152" spans="1:6" ht="12.75" customHeight="1" x14ac:dyDescent="0.2">
      <c r="A152" s="55">
        <v>31</v>
      </c>
      <c r="B152" s="87" t="s">
        <v>345</v>
      </c>
      <c r="C152" s="52" t="s">
        <v>346</v>
      </c>
      <c r="D152" s="53">
        <f t="shared" ref="D152:E152" si="36">D153+D158+D159</f>
        <v>12074369</v>
      </c>
      <c r="E152" s="53">
        <f t="shared" si="36"/>
        <v>12902723.670000002</v>
      </c>
      <c r="F152" s="54">
        <f t="shared" si="31"/>
        <v>106.86043858689429</v>
      </c>
    </row>
    <row r="153" spans="1:6" ht="12.75" customHeight="1" x14ac:dyDescent="0.2">
      <c r="A153" s="55">
        <v>311</v>
      </c>
      <c r="B153" s="87" t="s">
        <v>347</v>
      </c>
      <c r="C153" s="52" t="s">
        <v>348</v>
      </c>
      <c r="D153" s="53">
        <f t="shared" ref="D153:E153" si="37">SUM(D154:D157)</f>
        <v>9877913</v>
      </c>
      <c r="E153" s="53">
        <f t="shared" si="37"/>
        <v>10592610.180000002</v>
      </c>
      <c r="F153" s="54">
        <f t="shared" si="31"/>
        <v>107.23530547393972</v>
      </c>
    </row>
    <row r="154" spans="1:6" ht="12.75" customHeight="1" x14ac:dyDescent="0.2">
      <c r="A154" s="55">
        <v>3111</v>
      </c>
      <c r="B154" s="87" t="s">
        <v>349</v>
      </c>
      <c r="C154" s="52" t="s">
        <v>350</v>
      </c>
      <c r="D154" s="244">
        <v>9755361</v>
      </c>
      <c r="E154" s="244">
        <v>10433848.75</v>
      </c>
      <c r="F154" s="54">
        <f t="shared" si="31"/>
        <v>106.95502452446404</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73892</v>
      </c>
      <c r="E156" s="244">
        <v>117538.8</v>
      </c>
      <c r="F156" s="54">
        <f t="shared" si="31"/>
        <v>159.06837005359174</v>
      </c>
    </row>
    <row r="157" spans="1:6" ht="12.75" customHeight="1" x14ac:dyDescent="0.2">
      <c r="A157" s="55">
        <v>3114</v>
      </c>
      <c r="B157" s="87" t="s">
        <v>355</v>
      </c>
      <c r="C157" s="52" t="s">
        <v>356</v>
      </c>
      <c r="D157" s="244">
        <v>48660</v>
      </c>
      <c r="E157" s="244">
        <v>41222.629999999997</v>
      </c>
      <c r="F157" s="54">
        <f t="shared" si="31"/>
        <v>84.715639128647751</v>
      </c>
    </row>
    <row r="158" spans="1:6" ht="12.75" customHeight="1" x14ac:dyDescent="0.2">
      <c r="A158" s="55">
        <v>312</v>
      </c>
      <c r="B158" s="87" t="s">
        <v>357</v>
      </c>
      <c r="C158" s="52" t="s">
        <v>358</v>
      </c>
      <c r="D158" s="244">
        <v>554757</v>
      </c>
      <c r="E158" s="244">
        <v>550889.98</v>
      </c>
      <c r="F158" s="54">
        <f t="shared" si="31"/>
        <v>99.302934437961127</v>
      </c>
    </row>
    <row r="159" spans="1:6" ht="12.75" customHeight="1" x14ac:dyDescent="0.2">
      <c r="A159" s="55">
        <v>313</v>
      </c>
      <c r="B159" s="87" t="s">
        <v>359</v>
      </c>
      <c r="C159" s="52" t="s">
        <v>360</v>
      </c>
      <c r="D159" s="53">
        <f t="shared" ref="D159:E159" si="38">SUM(D160:D162)</f>
        <v>1641699</v>
      </c>
      <c r="E159" s="53">
        <f t="shared" si="38"/>
        <v>1759223.51</v>
      </c>
      <c r="F159" s="54">
        <f t="shared" si="31"/>
        <v>107.15871240708559</v>
      </c>
    </row>
    <row r="160" spans="1:6" ht="12.75" customHeight="1" x14ac:dyDescent="0.2">
      <c r="A160" s="55">
        <v>3131</v>
      </c>
      <c r="B160" s="87" t="s">
        <v>138</v>
      </c>
      <c r="C160" s="52" t="s">
        <v>361</v>
      </c>
      <c r="D160" s="244">
        <v>0</v>
      </c>
      <c r="E160" s="244"/>
      <c r="F160" s="54" t="str">
        <f t="shared" si="31"/>
        <v>-</v>
      </c>
    </row>
    <row r="161" spans="1:6" ht="12.75" customHeight="1" x14ac:dyDescent="0.2">
      <c r="A161" s="55">
        <v>3132</v>
      </c>
      <c r="B161" s="87" t="s">
        <v>362</v>
      </c>
      <c r="C161" s="52" t="s">
        <v>363</v>
      </c>
      <c r="D161" s="244">
        <v>1641699</v>
      </c>
      <c r="E161" s="244">
        <v>1759223.51</v>
      </c>
      <c r="F161" s="54">
        <f t="shared" si="31"/>
        <v>107.15871240708559</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2227667</v>
      </c>
      <c r="E163" s="53">
        <f t="shared" si="39"/>
        <v>2584970.4900000002</v>
      </c>
      <c r="F163" s="54">
        <f t="shared" si="31"/>
        <v>116.03935821646594</v>
      </c>
    </row>
    <row r="164" spans="1:6" ht="12.75" customHeight="1" x14ac:dyDescent="0.2">
      <c r="A164" s="55">
        <v>321</v>
      </c>
      <c r="B164" s="87" t="s">
        <v>368</v>
      </c>
      <c r="C164" s="52" t="s">
        <v>369</v>
      </c>
      <c r="D164" s="53">
        <f t="shared" ref="D164:E164" si="40">SUM(D165:D168)</f>
        <v>235928</v>
      </c>
      <c r="E164" s="53">
        <f t="shared" si="40"/>
        <v>279233.33</v>
      </c>
      <c r="F164" s="54">
        <f t="shared" si="31"/>
        <v>118.3553160286189</v>
      </c>
    </row>
    <row r="165" spans="1:6" ht="12.75" customHeight="1" x14ac:dyDescent="0.2">
      <c r="A165" s="55">
        <v>3211</v>
      </c>
      <c r="B165" s="87" t="s">
        <v>370</v>
      </c>
      <c r="C165" s="52" t="s">
        <v>371</v>
      </c>
      <c r="D165" s="244">
        <v>7820</v>
      </c>
      <c r="E165" s="244">
        <v>39586.57</v>
      </c>
      <c r="F165" s="54">
        <f t="shared" si="31"/>
        <v>506.22212276214833</v>
      </c>
    </row>
    <row r="166" spans="1:6" ht="12.75" customHeight="1" x14ac:dyDescent="0.2">
      <c r="A166" s="55">
        <v>3212</v>
      </c>
      <c r="B166" s="87" t="s">
        <v>372</v>
      </c>
      <c r="C166" s="52" t="s">
        <v>373</v>
      </c>
      <c r="D166" s="244">
        <v>211149</v>
      </c>
      <c r="E166" s="244">
        <v>232174.76</v>
      </c>
      <c r="F166" s="54">
        <f t="shared" si="31"/>
        <v>109.95778336624849</v>
      </c>
    </row>
    <row r="167" spans="1:6" ht="12.75" customHeight="1" x14ac:dyDescent="0.2">
      <c r="A167" s="55">
        <v>3213</v>
      </c>
      <c r="B167" s="87" t="s">
        <v>374</v>
      </c>
      <c r="C167" s="52" t="s">
        <v>375</v>
      </c>
      <c r="D167" s="244">
        <v>16323</v>
      </c>
      <c r="E167" s="244">
        <v>5375</v>
      </c>
      <c r="F167" s="54">
        <f t="shared" si="31"/>
        <v>32.92899589536237</v>
      </c>
    </row>
    <row r="168" spans="1:6" ht="12.75" customHeight="1" x14ac:dyDescent="0.2">
      <c r="A168" s="55">
        <v>3214</v>
      </c>
      <c r="B168" s="87" t="s">
        <v>376</v>
      </c>
      <c r="C168" s="52" t="s">
        <v>377</v>
      </c>
      <c r="D168" s="244">
        <v>636</v>
      </c>
      <c r="E168" s="244">
        <v>2097</v>
      </c>
      <c r="F168" s="54">
        <f t="shared" si="31"/>
        <v>329.71698113207549</v>
      </c>
    </row>
    <row r="169" spans="1:6" ht="12.75" customHeight="1" x14ac:dyDescent="0.2">
      <c r="A169" s="55">
        <v>322</v>
      </c>
      <c r="B169" s="87" t="s">
        <v>378</v>
      </c>
      <c r="C169" s="52" t="s">
        <v>379</v>
      </c>
      <c r="D169" s="53">
        <f t="shared" ref="D169:E169" si="41">SUM(D170:D176)</f>
        <v>1227255</v>
      </c>
      <c r="E169" s="53">
        <f t="shared" si="41"/>
        <v>1275799.5499999998</v>
      </c>
      <c r="F169" s="54">
        <f t="shared" si="31"/>
        <v>103.95553898741498</v>
      </c>
    </row>
    <row r="170" spans="1:6" ht="12.75" customHeight="1" x14ac:dyDescent="0.2">
      <c r="A170" s="55">
        <v>3221</v>
      </c>
      <c r="B170" s="87" t="s">
        <v>380</v>
      </c>
      <c r="C170" s="52" t="s">
        <v>381</v>
      </c>
      <c r="D170" s="244">
        <v>121649</v>
      </c>
      <c r="E170" s="244">
        <v>126504.36</v>
      </c>
      <c r="F170" s="54">
        <f t="shared" si="31"/>
        <v>103.99128640597128</v>
      </c>
    </row>
    <row r="171" spans="1:6" ht="12.75" customHeight="1" x14ac:dyDescent="0.2">
      <c r="A171" s="55">
        <v>3222</v>
      </c>
      <c r="B171" s="87" t="s">
        <v>382</v>
      </c>
      <c r="C171" s="52" t="s">
        <v>383</v>
      </c>
      <c r="D171" s="244">
        <v>374076</v>
      </c>
      <c r="E171" s="244">
        <v>475956.6</v>
      </c>
      <c r="F171" s="54">
        <f t="shared" si="31"/>
        <v>127.23526769961184</v>
      </c>
    </row>
    <row r="172" spans="1:6" ht="12.75" customHeight="1" x14ac:dyDescent="0.2">
      <c r="A172" s="55">
        <v>3223</v>
      </c>
      <c r="B172" s="87" t="s">
        <v>384</v>
      </c>
      <c r="C172" s="52" t="s">
        <v>385</v>
      </c>
      <c r="D172" s="244">
        <v>673386</v>
      </c>
      <c r="E172" s="244">
        <v>575548.84</v>
      </c>
      <c r="F172" s="54">
        <f t="shared" si="31"/>
        <v>85.470865150151624</v>
      </c>
    </row>
    <row r="173" spans="1:6" ht="12.75" customHeight="1" x14ac:dyDescent="0.2">
      <c r="A173" s="55">
        <v>3224</v>
      </c>
      <c r="B173" s="87" t="s">
        <v>386</v>
      </c>
      <c r="C173" s="52" t="s">
        <v>387</v>
      </c>
      <c r="D173" s="244">
        <v>29709</v>
      </c>
      <c r="E173" s="244">
        <v>38866.49</v>
      </c>
      <c r="F173" s="54">
        <f t="shared" si="31"/>
        <v>130.8239590696422</v>
      </c>
    </row>
    <row r="174" spans="1:6" ht="12.75" customHeight="1" x14ac:dyDescent="0.2">
      <c r="A174" s="55">
        <v>3225</v>
      </c>
      <c r="B174" s="87" t="s">
        <v>388</v>
      </c>
      <c r="C174" s="52" t="s">
        <v>389</v>
      </c>
      <c r="D174" s="244">
        <v>21202</v>
      </c>
      <c r="E174" s="244">
        <v>48446.46</v>
      </c>
      <c r="F174" s="54">
        <f t="shared" si="31"/>
        <v>228.49948118102063</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7233</v>
      </c>
      <c r="E176" s="244">
        <v>10476.799999999999</v>
      </c>
      <c r="F176" s="54">
        <f t="shared" si="31"/>
        <v>144.84722798285634</v>
      </c>
    </row>
    <row r="177" spans="1:6" ht="12.75" customHeight="1" x14ac:dyDescent="0.2">
      <c r="A177" s="55">
        <v>323</v>
      </c>
      <c r="B177" s="87" t="s">
        <v>394</v>
      </c>
      <c r="C177" s="52" t="s">
        <v>395</v>
      </c>
      <c r="D177" s="53">
        <f t="shared" ref="D177:E177" si="42">SUM(D178:D186)</f>
        <v>690285</v>
      </c>
      <c r="E177" s="53">
        <f t="shared" si="42"/>
        <v>867373.24</v>
      </c>
      <c r="F177" s="54">
        <f t="shared" si="31"/>
        <v>125.65436595029588</v>
      </c>
    </row>
    <row r="178" spans="1:6" ht="12.75" customHeight="1" x14ac:dyDescent="0.2">
      <c r="A178" s="55">
        <v>3231</v>
      </c>
      <c r="B178" s="87" t="s">
        <v>396</v>
      </c>
      <c r="C178" s="52" t="s">
        <v>397</v>
      </c>
      <c r="D178" s="244">
        <v>12164</v>
      </c>
      <c r="E178" s="244">
        <v>24615.7</v>
      </c>
      <c r="F178" s="54">
        <f t="shared" si="31"/>
        <v>202.36517592897073</v>
      </c>
    </row>
    <row r="179" spans="1:6" ht="12.75" customHeight="1" x14ac:dyDescent="0.2">
      <c r="A179" s="55">
        <v>3232</v>
      </c>
      <c r="B179" s="87" t="s">
        <v>398</v>
      </c>
      <c r="C179" s="52" t="s">
        <v>399</v>
      </c>
      <c r="D179" s="244">
        <v>53562</v>
      </c>
      <c r="E179" s="244">
        <v>139127.47</v>
      </c>
      <c r="F179" s="54">
        <f t="shared" si="31"/>
        <v>259.75032672417012</v>
      </c>
    </row>
    <row r="180" spans="1:6" ht="12.75" customHeight="1" x14ac:dyDescent="0.2">
      <c r="A180" s="55">
        <v>3233</v>
      </c>
      <c r="B180" s="87" t="s">
        <v>400</v>
      </c>
      <c r="C180" s="52" t="s">
        <v>401</v>
      </c>
      <c r="D180" s="244">
        <v>960</v>
      </c>
      <c r="E180" s="244">
        <v>5721</v>
      </c>
      <c r="F180" s="54">
        <f t="shared" si="31"/>
        <v>595.9375</v>
      </c>
    </row>
    <row r="181" spans="1:6" ht="12.75" customHeight="1" x14ac:dyDescent="0.2">
      <c r="A181" s="55">
        <v>3234</v>
      </c>
      <c r="B181" s="87" t="s">
        <v>402</v>
      </c>
      <c r="C181" s="52" t="s">
        <v>403</v>
      </c>
      <c r="D181" s="244">
        <v>117158</v>
      </c>
      <c r="E181" s="244">
        <v>99265.73</v>
      </c>
      <c r="F181" s="54">
        <f t="shared" si="31"/>
        <v>84.728085149968408</v>
      </c>
    </row>
    <row r="182" spans="1:6" ht="12.75" customHeight="1" x14ac:dyDescent="0.2">
      <c r="A182" s="55">
        <v>3235</v>
      </c>
      <c r="B182" s="87" t="s">
        <v>404</v>
      </c>
      <c r="C182" s="52" t="s">
        <v>405</v>
      </c>
      <c r="D182" s="244">
        <v>18414</v>
      </c>
      <c r="E182" s="244">
        <v>7229.44</v>
      </c>
      <c r="F182" s="54">
        <f t="shared" si="31"/>
        <v>39.260562615401327</v>
      </c>
    </row>
    <row r="183" spans="1:6" ht="12.75" customHeight="1" x14ac:dyDescent="0.2">
      <c r="A183" s="55">
        <v>3236</v>
      </c>
      <c r="B183" s="87" t="s">
        <v>406</v>
      </c>
      <c r="C183" s="52" t="s">
        <v>407</v>
      </c>
      <c r="D183" s="244">
        <v>36508</v>
      </c>
      <c r="E183" s="244">
        <v>48665</v>
      </c>
      <c r="F183" s="54">
        <f t="shared" si="31"/>
        <v>133.29955078338995</v>
      </c>
    </row>
    <row r="184" spans="1:6" ht="12.75" customHeight="1" x14ac:dyDescent="0.2">
      <c r="A184" s="55">
        <v>3237</v>
      </c>
      <c r="B184" s="87" t="s">
        <v>408</v>
      </c>
      <c r="C184" s="52" t="s">
        <v>409</v>
      </c>
      <c r="D184" s="244">
        <v>101628</v>
      </c>
      <c r="E184" s="244">
        <v>140776.21</v>
      </c>
      <c r="F184" s="54">
        <f t="shared" si="31"/>
        <v>138.52108670838746</v>
      </c>
    </row>
    <row r="185" spans="1:6" ht="12.75" customHeight="1" x14ac:dyDescent="0.2">
      <c r="A185" s="55">
        <v>3238</v>
      </c>
      <c r="B185" s="87" t="s">
        <v>410</v>
      </c>
      <c r="C185" s="52" t="s">
        <v>411</v>
      </c>
      <c r="D185" s="244">
        <v>19587</v>
      </c>
      <c r="E185" s="244">
        <v>23442.97</v>
      </c>
      <c r="F185" s="54">
        <f t="shared" si="31"/>
        <v>119.6863736151529</v>
      </c>
    </row>
    <row r="186" spans="1:6" ht="12.75" customHeight="1" x14ac:dyDescent="0.2">
      <c r="A186" s="55">
        <v>3239</v>
      </c>
      <c r="B186" s="87" t="s">
        <v>412</v>
      </c>
      <c r="C186" s="52" t="s">
        <v>413</v>
      </c>
      <c r="D186" s="244">
        <v>330304</v>
      </c>
      <c r="E186" s="244">
        <v>378529.72</v>
      </c>
      <c r="F186" s="54">
        <f t="shared" si="31"/>
        <v>114.60040447587676</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74199</v>
      </c>
      <c r="E188" s="53">
        <f t="shared" si="43"/>
        <v>162564.37</v>
      </c>
      <c r="F188" s="54">
        <f t="shared" si="31"/>
        <v>219.09240016711811</v>
      </c>
    </row>
    <row r="189" spans="1:6" ht="12.75" customHeight="1" x14ac:dyDescent="0.2">
      <c r="A189" s="55">
        <v>3291</v>
      </c>
      <c r="B189" s="234" t="s">
        <v>418</v>
      </c>
      <c r="C189" s="52" t="s">
        <v>419</v>
      </c>
      <c r="D189" s="244">
        <v>13487</v>
      </c>
      <c r="E189" s="244">
        <v>60544.17</v>
      </c>
      <c r="F189" s="54">
        <f t="shared" si="31"/>
        <v>448.90761474012015</v>
      </c>
    </row>
    <row r="190" spans="1:6" ht="12.75" customHeight="1" x14ac:dyDescent="0.2">
      <c r="A190" s="55">
        <v>3292</v>
      </c>
      <c r="B190" s="87" t="s">
        <v>420</v>
      </c>
      <c r="C190" s="52" t="s">
        <v>421</v>
      </c>
      <c r="D190" s="244">
        <v>12940</v>
      </c>
      <c r="E190" s="244"/>
      <c r="F190" s="54">
        <f t="shared" si="31"/>
        <v>0</v>
      </c>
    </row>
    <row r="191" spans="1:6" ht="12.75" customHeight="1" x14ac:dyDescent="0.2">
      <c r="A191" s="55">
        <v>3293</v>
      </c>
      <c r="B191" s="87" t="s">
        <v>422</v>
      </c>
      <c r="C191" s="52" t="s">
        <v>423</v>
      </c>
      <c r="D191" s="244">
        <v>4528</v>
      </c>
      <c r="E191" s="244">
        <v>6682.21</v>
      </c>
      <c r="F191" s="54">
        <f t="shared" si="31"/>
        <v>147.57530918727915</v>
      </c>
    </row>
    <row r="192" spans="1:6" ht="12.75" customHeight="1" x14ac:dyDescent="0.2">
      <c r="A192" s="55">
        <v>3294</v>
      </c>
      <c r="B192" s="87" t="s">
        <v>424</v>
      </c>
      <c r="C192" s="52" t="s">
        <v>425</v>
      </c>
      <c r="D192" s="244">
        <v>1350</v>
      </c>
      <c r="E192" s="244">
        <v>1550</v>
      </c>
      <c r="F192" s="54">
        <f t="shared" si="31"/>
        <v>114.81481481481481</v>
      </c>
    </row>
    <row r="193" spans="1:6" ht="12.75" customHeight="1" x14ac:dyDescent="0.2">
      <c r="A193" s="55">
        <v>3295</v>
      </c>
      <c r="B193" s="87" t="s">
        <v>426</v>
      </c>
      <c r="C193" s="52" t="s">
        <v>427</v>
      </c>
      <c r="D193" s="244">
        <v>27900</v>
      </c>
      <c r="E193" s="244">
        <v>32999.57</v>
      </c>
      <c r="F193" s="54">
        <f t="shared" si="31"/>
        <v>118.27802867383512</v>
      </c>
    </row>
    <row r="194" spans="1:6" ht="12.75" customHeight="1" x14ac:dyDescent="0.2">
      <c r="A194" s="55" t="s">
        <v>428</v>
      </c>
      <c r="B194" s="87" t="s">
        <v>429</v>
      </c>
      <c r="C194" s="52" t="s">
        <v>428</v>
      </c>
      <c r="D194" s="244">
        <v>13994</v>
      </c>
      <c r="E194" s="244"/>
      <c r="F194" s="54">
        <f t="shared" si="31"/>
        <v>0</v>
      </c>
    </row>
    <row r="195" spans="1:6" ht="12.75" customHeight="1" x14ac:dyDescent="0.2">
      <c r="A195" s="55">
        <v>3299</v>
      </c>
      <c r="B195" s="87" t="s">
        <v>430</v>
      </c>
      <c r="C195" s="52" t="s">
        <v>431</v>
      </c>
      <c r="D195" s="244">
        <v>0</v>
      </c>
      <c r="E195" s="244">
        <v>60788.42</v>
      </c>
      <c r="F195" s="54" t="str">
        <f t="shared" si="31"/>
        <v>-</v>
      </c>
    </row>
    <row r="196" spans="1:6" ht="12.75" customHeight="1" x14ac:dyDescent="0.2">
      <c r="A196" s="55">
        <v>34</v>
      </c>
      <c r="B196" s="234" t="s">
        <v>432</v>
      </c>
      <c r="C196" s="52" t="s">
        <v>433</v>
      </c>
      <c r="D196" s="53">
        <f t="shared" ref="D196:E196" si="44">D197+D202+D210</f>
        <v>9098</v>
      </c>
      <c r="E196" s="53">
        <f t="shared" si="44"/>
        <v>13061.06</v>
      </c>
      <c r="F196" s="54">
        <f t="shared" si="31"/>
        <v>143.55968344691141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9098</v>
      </c>
      <c r="E210" s="53">
        <f t="shared" si="47"/>
        <v>13061.06</v>
      </c>
      <c r="F210" s="54">
        <f t="shared" si="31"/>
        <v>143.55968344691141</v>
      </c>
    </row>
    <row r="211" spans="1:6" ht="12.75" customHeight="1" x14ac:dyDescent="0.2">
      <c r="A211" s="55">
        <v>3431</v>
      </c>
      <c r="B211" s="234" t="s">
        <v>462</v>
      </c>
      <c r="C211" s="52" t="s">
        <v>463</v>
      </c>
      <c r="D211" s="244">
        <v>9098</v>
      </c>
      <c r="E211" s="244">
        <v>13060.96</v>
      </c>
      <c r="F211" s="54">
        <f t="shared" si="31"/>
        <v>143.55858430424269</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0.1</v>
      </c>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7000</v>
      </c>
      <c r="E252" s="53">
        <f t="shared" si="63"/>
        <v>10000</v>
      </c>
      <c r="F252" s="54">
        <f t="shared" ref="F252:F258" si="64">IF(D252&lt;&gt;0,IF(E252/D252&gt;=100,"&gt;&gt;100",E252/D252*100),"-")</f>
        <v>142.85714285714286</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7000</v>
      </c>
      <c r="E259" s="53">
        <f t="shared" si="66"/>
        <v>10000</v>
      </c>
      <c r="F259" s="54">
        <f t="shared" ref="F259:F262" si="67">IF(D259&lt;&gt;0,IF(E259/D259&gt;=100,"&gt;&gt;100",E259/D259*100),"-")</f>
        <v>142.85714285714286</v>
      </c>
    </row>
    <row r="260" spans="1:6" ht="12.75" customHeight="1" x14ac:dyDescent="0.2">
      <c r="A260" s="55">
        <v>3721</v>
      </c>
      <c r="B260" s="87" t="s">
        <v>556</v>
      </c>
      <c r="C260" s="52" t="s">
        <v>557</v>
      </c>
      <c r="D260" s="244">
        <v>7000</v>
      </c>
      <c r="E260" s="244">
        <v>10000</v>
      </c>
      <c r="F260" s="54">
        <f t="shared" si="67"/>
        <v>142.85714285714286</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1132</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1132</v>
      </c>
      <c r="F264" s="54" t="str">
        <f t="shared" si="69"/>
        <v>-</v>
      </c>
    </row>
    <row r="265" spans="1:6" ht="12.75" customHeight="1" x14ac:dyDescent="0.2">
      <c r="A265" s="55">
        <v>3811</v>
      </c>
      <c r="B265" s="87" t="s">
        <v>566</v>
      </c>
      <c r="C265" s="52" t="s">
        <v>567</v>
      </c>
      <c r="D265" s="244"/>
      <c r="E265" s="244">
        <v>1132</v>
      </c>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14318134</v>
      </c>
      <c r="E289" s="53">
        <f t="shared" si="79"/>
        <v>15511887.220000003</v>
      </c>
      <c r="F289" s="54">
        <f t="shared" si="76"/>
        <v>108.33735192029911</v>
      </c>
    </row>
    <row r="290" spans="1:6" ht="12.75" customHeight="1" x14ac:dyDescent="0.2">
      <c r="A290" s="55" t="s">
        <v>605</v>
      </c>
      <c r="B290" s="87" t="s">
        <v>616</v>
      </c>
      <c r="C290" s="52" t="s">
        <v>617</v>
      </c>
      <c r="D290" s="53">
        <f>IF(D6&gt;=D289,D6-D289,0)</f>
        <v>319607</v>
      </c>
      <c r="E290" s="53">
        <f>IF(E6&gt;=E289,E6-E289,0)</f>
        <v>732920.61999999732</v>
      </c>
      <c r="F290" s="54">
        <f t="shared" si="76"/>
        <v>229.31932654791584</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427930</v>
      </c>
      <c r="E292" s="244">
        <v>319607</v>
      </c>
      <c r="F292" s="54">
        <f t="shared" si="76"/>
        <v>74.686747832589447</v>
      </c>
    </row>
    <row r="293" spans="1:6" ht="12.75" customHeight="1" x14ac:dyDescent="0.2">
      <c r="A293" s="55">
        <v>92221</v>
      </c>
      <c r="B293" s="87" t="s">
        <v>622</v>
      </c>
      <c r="C293" s="52" t="s">
        <v>623</v>
      </c>
      <c r="D293" s="244">
        <v>0</v>
      </c>
      <c r="E293" s="244"/>
      <c r="F293" s="54" t="str">
        <f t="shared" si="76"/>
        <v>-</v>
      </c>
    </row>
    <row r="294" spans="1:6" ht="12.75" customHeight="1" x14ac:dyDescent="0.2">
      <c r="A294" s="55">
        <v>96</v>
      </c>
      <c r="B294" s="87" t="s">
        <v>624</v>
      </c>
      <c r="C294" s="52" t="s">
        <v>625</v>
      </c>
      <c r="D294" s="244">
        <v>165058</v>
      </c>
      <c r="E294" s="244">
        <v>187155.13</v>
      </c>
      <c r="F294" s="54">
        <f t="shared" si="76"/>
        <v>113.38749409298549</v>
      </c>
    </row>
    <row r="295" spans="1:6" ht="24" x14ac:dyDescent="0.2">
      <c r="A295" s="55">
        <v>9661</v>
      </c>
      <c r="B295" s="87" t="s">
        <v>626</v>
      </c>
      <c r="C295" s="52" t="s">
        <v>627</v>
      </c>
      <c r="D295" s="244">
        <v>19446</v>
      </c>
      <c r="E295" s="244">
        <v>11736.67</v>
      </c>
      <c r="F295" s="54">
        <f t="shared" si="76"/>
        <v>60.355188727758922</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410029</v>
      </c>
      <c r="E350" s="53">
        <f t="shared" si="95"/>
        <v>443771.13</v>
      </c>
      <c r="F350" s="54">
        <f t="shared" si="81"/>
        <v>108.22920573910626</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410029</v>
      </c>
      <c r="E363" s="53">
        <f t="shared" si="99"/>
        <v>443771.13</v>
      </c>
      <c r="F363" s="54">
        <f t="shared" si="81"/>
        <v>108.22920573910626</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60807</v>
      </c>
      <c r="E369" s="53">
        <f t="shared" si="101"/>
        <v>106194.47</v>
      </c>
      <c r="F369" s="54">
        <f t="shared" si="81"/>
        <v>174.64185044485009</v>
      </c>
    </row>
    <row r="370" spans="1:6" ht="12.75" customHeight="1" x14ac:dyDescent="0.2">
      <c r="A370" s="55">
        <v>4221</v>
      </c>
      <c r="B370" s="87" t="s">
        <v>671</v>
      </c>
      <c r="C370" s="52" t="s">
        <v>763</v>
      </c>
      <c r="D370" s="244">
        <v>55028</v>
      </c>
      <c r="E370" s="244">
        <v>41770.32</v>
      </c>
      <c r="F370" s="54">
        <f t="shared" si="81"/>
        <v>75.907392600130834</v>
      </c>
    </row>
    <row r="371" spans="1:6" ht="12.75" customHeight="1" x14ac:dyDescent="0.2">
      <c r="A371" s="55">
        <v>4222</v>
      </c>
      <c r="B371" s="87" t="s">
        <v>764</v>
      </c>
      <c r="C371" s="52" t="s">
        <v>765</v>
      </c>
      <c r="D371" s="244">
        <v>2420</v>
      </c>
      <c r="E371" s="244"/>
      <c r="F371" s="54">
        <f t="shared" si="81"/>
        <v>0</v>
      </c>
    </row>
    <row r="372" spans="1:6" ht="12.75" customHeight="1" x14ac:dyDescent="0.2">
      <c r="A372" s="55">
        <v>4223</v>
      </c>
      <c r="B372" s="87" t="s">
        <v>675</v>
      </c>
      <c r="C372" s="52" t="s">
        <v>766</v>
      </c>
      <c r="D372" s="244">
        <v>2309</v>
      </c>
      <c r="E372" s="244">
        <v>36269.550000000003</v>
      </c>
      <c r="F372" s="54">
        <f t="shared" si="81"/>
        <v>1570.7903854482461</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v>889</v>
      </c>
      <c r="F374" s="54" t="str">
        <f t="shared" si="81"/>
        <v>-</v>
      </c>
    </row>
    <row r="375" spans="1:6" ht="12.75" customHeight="1" x14ac:dyDescent="0.2">
      <c r="A375" s="55">
        <v>4226</v>
      </c>
      <c r="B375" s="87" t="s">
        <v>681</v>
      </c>
      <c r="C375" s="52" t="s">
        <v>769</v>
      </c>
      <c r="D375" s="244"/>
      <c r="E375" s="244">
        <v>5790.6</v>
      </c>
      <c r="F375" s="54" t="str">
        <f t="shared" si="81"/>
        <v>-</v>
      </c>
    </row>
    <row r="376" spans="1:6" ht="12.75" customHeight="1" x14ac:dyDescent="0.2">
      <c r="A376" s="55">
        <v>4227</v>
      </c>
      <c r="B376" s="234" t="s">
        <v>683</v>
      </c>
      <c r="C376" s="52" t="s">
        <v>770</v>
      </c>
      <c r="D376" s="244">
        <v>1050</v>
      </c>
      <c r="E376" s="244">
        <v>21475</v>
      </c>
      <c r="F376" s="54">
        <f t="shared" si="81"/>
        <v>2045.2380952380952</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345546</v>
      </c>
      <c r="E383" s="53">
        <f t="shared" si="103"/>
        <v>337576.66</v>
      </c>
      <c r="F383" s="54">
        <f t="shared" si="81"/>
        <v>97.693696353018112</v>
      </c>
    </row>
    <row r="384" spans="1:6" ht="12.75" customHeight="1" x14ac:dyDescent="0.2">
      <c r="A384" s="55">
        <v>4241</v>
      </c>
      <c r="B384" s="87" t="s">
        <v>780</v>
      </c>
      <c r="C384" s="52" t="s">
        <v>781</v>
      </c>
      <c r="D384" s="244">
        <v>345546</v>
      </c>
      <c r="E384" s="244">
        <v>337576.66</v>
      </c>
      <c r="F384" s="54">
        <f t="shared" si="81"/>
        <v>97.693696353018112</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3676</v>
      </c>
      <c r="E391" s="53">
        <f t="shared" si="105"/>
        <v>0</v>
      </c>
      <c r="F391" s="54">
        <f t="shared" si="81"/>
        <v>0</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v>3676</v>
      </c>
      <c r="E393" s="244"/>
      <c r="F393" s="54">
        <f t="shared" si="81"/>
        <v>0</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410029</v>
      </c>
      <c r="E408" s="53">
        <f t="shared" si="111"/>
        <v>443771.13</v>
      </c>
      <c r="F408" s="54">
        <f t="shared" si="81"/>
        <v>108.22920573910626</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470924</v>
      </c>
      <c r="E410" s="244">
        <v>410029</v>
      </c>
      <c r="F410" s="54">
        <f t="shared" si="81"/>
        <v>87.069038740858389</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14637741</v>
      </c>
      <c r="E412" s="53">
        <f>E6+E298</f>
        <v>16244807.84</v>
      </c>
      <c r="F412" s="54">
        <f t="shared" si="81"/>
        <v>110.97892659803176</v>
      </c>
    </row>
    <row r="413" spans="1:6" ht="12.75" customHeight="1" x14ac:dyDescent="0.2">
      <c r="A413" s="55" t="s">
        <v>605</v>
      </c>
      <c r="B413" s="87" t="s">
        <v>828</v>
      </c>
      <c r="C413" s="52" t="s">
        <v>829</v>
      </c>
      <c r="D413" s="53">
        <f t="shared" ref="D413:E413" si="112">D289+D350</f>
        <v>14728163</v>
      </c>
      <c r="E413" s="53">
        <f t="shared" si="112"/>
        <v>15955658.350000003</v>
      </c>
      <c r="F413" s="54">
        <f t="shared" si="81"/>
        <v>108.33434115306846</v>
      </c>
    </row>
    <row r="414" spans="1:6" ht="12.75" customHeight="1" x14ac:dyDescent="0.2">
      <c r="A414" s="55" t="s">
        <v>605</v>
      </c>
      <c r="B414" s="87" t="s">
        <v>830</v>
      </c>
      <c r="C414" s="52" t="s">
        <v>831</v>
      </c>
      <c r="D414" s="53">
        <f t="shared" ref="D414:E414" si="113">IF(D412&gt;=D413,D412-D413,0)</f>
        <v>0</v>
      </c>
      <c r="E414" s="53">
        <f t="shared" si="113"/>
        <v>289149.4899999965</v>
      </c>
      <c r="F414" s="54" t="str">
        <f t="shared" si="81"/>
        <v>-</v>
      </c>
    </row>
    <row r="415" spans="1:6" ht="12.75" customHeight="1" x14ac:dyDescent="0.2">
      <c r="A415" s="55" t="s">
        <v>605</v>
      </c>
      <c r="B415" s="87" t="s">
        <v>832</v>
      </c>
      <c r="C415" s="52" t="s">
        <v>833</v>
      </c>
      <c r="D415" s="53">
        <f t="shared" ref="D415:E415" si="114">IF(D413&gt;=D412,D413-D412,0)</f>
        <v>90422</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42994</v>
      </c>
      <c r="E417" s="53">
        <f t="shared" si="116"/>
        <v>90422</v>
      </c>
      <c r="F417" s="54">
        <f t="shared" si="81"/>
        <v>210.31306693957296</v>
      </c>
    </row>
    <row r="418" spans="1:6" ht="12.75" customHeight="1" x14ac:dyDescent="0.2">
      <c r="A418" s="57" t="s">
        <v>839</v>
      </c>
      <c r="B418" s="235" t="s">
        <v>840</v>
      </c>
      <c r="C418" s="58" t="s">
        <v>841</v>
      </c>
      <c r="D418" s="64">
        <f t="shared" ref="D418:E418" si="117">D294+D411</f>
        <v>165058</v>
      </c>
      <c r="E418" s="64">
        <f t="shared" si="117"/>
        <v>187155.13</v>
      </c>
      <c r="F418" s="59">
        <f t="shared" si="81"/>
        <v>113.38749409298549</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v>171502</v>
      </c>
      <c r="E637" s="244">
        <v>128508</v>
      </c>
      <c r="F637" s="54">
        <f t="shared" si="119"/>
        <v>74.93090459586476</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14637741</v>
      </c>
      <c r="E639" s="53">
        <f t="shared" si="180"/>
        <v>16244807.84</v>
      </c>
      <c r="F639" s="54">
        <f t="shared" si="119"/>
        <v>110.97892659803176</v>
      </c>
    </row>
    <row r="640" spans="1:6" ht="12.75" customHeight="1" x14ac:dyDescent="0.2">
      <c r="A640" s="55" t="s">
        <v>605</v>
      </c>
      <c r="B640" s="87" t="s">
        <v>1274</v>
      </c>
      <c r="C640" s="52" t="s">
        <v>1275</v>
      </c>
      <c r="D640" s="53">
        <f t="shared" ref="D640:E640" si="181">D413+D528</f>
        <v>14728163</v>
      </c>
      <c r="E640" s="53">
        <f t="shared" si="181"/>
        <v>15955658.350000003</v>
      </c>
      <c r="F640" s="54">
        <f t="shared" si="119"/>
        <v>108.33434115306846</v>
      </c>
    </row>
    <row r="641" spans="1:6" ht="12.75" customHeight="1" x14ac:dyDescent="0.2">
      <c r="A641" s="55" t="s">
        <v>605</v>
      </c>
      <c r="B641" s="87" t="s">
        <v>1276</v>
      </c>
      <c r="C641" s="52" t="s">
        <v>1277</v>
      </c>
      <c r="D641" s="53">
        <f t="shared" ref="D641:E641" si="182">IF(D639&gt;=D640,D639-D640,0)</f>
        <v>0</v>
      </c>
      <c r="E641" s="53">
        <f t="shared" si="182"/>
        <v>289149.4899999965</v>
      </c>
      <c r="F641" s="54" t="str">
        <f t="shared" si="119"/>
        <v>-</v>
      </c>
    </row>
    <row r="642" spans="1:6" ht="12.75" customHeight="1" x14ac:dyDescent="0.2">
      <c r="A642" s="55" t="s">
        <v>605</v>
      </c>
      <c r="B642" s="87" t="s">
        <v>1278</v>
      </c>
      <c r="C642" s="52" t="s">
        <v>1279</v>
      </c>
      <c r="D642" s="53">
        <f t="shared" ref="D642:E642" si="183">IF(D640&gt;=D639,D640-D639,0)</f>
        <v>90422</v>
      </c>
      <c r="E642" s="53">
        <f t="shared" si="183"/>
        <v>0</v>
      </c>
      <c r="F642" s="54">
        <f t="shared" si="119"/>
        <v>0</v>
      </c>
    </row>
    <row r="643" spans="1:6" ht="24" x14ac:dyDescent="0.2">
      <c r="A643" s="62" t="s">
        <v>1280</v>
      </c>
      <c r="B643" s="87" t="s">
        <v>1281</v>
      </c>
      <c r="C643" s="63" t="s">
        <v>1280</v>
      </c>
      <c r="D643" s="53">
        <f t="shared" ref="D643:E643" si="184">IF(D416-D417+D637-D638&gt;=0,D416-D417+D637-D638,0)</f>
        <v>128508</v>
      </c>
      <c r="E643" s="53">
        <f t="shared" si="184"/>
        <v>38086</v>
      </c>
      <c r="F643" s="54">
        <f t="shared" si="119"/>
        <v>29.63706539670682</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38086</v>
      </c>
      <c r="E645" s="53">
        <f t="shared" si="186"/>
        <v>327235.4899999965</v>
      </c>
      <c r="F645" s="54">
        <f t="shared" si="119"/>
        <v>859.20151761801321</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1018359</v>
      </c>
      <c r="E647" s="245">
        <v>1150694.08</v>
      </c>
      <c r="F647" s="59">
        <f t="shared" si="119"/>
        <v>112.99493400657332</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258203</v>
      </c>
      <c r="E649" s="244">
        <v>212179.3</v>
      </c>
      <c r="F649" s="54">
        <f t="shared" ref="F649:F724" si="188">IF(D649&lt;&gt;0,IF(E649/D649&gt;=100,"&gt;&gt;100",E649/D649*100),"-")</f>
        <v>82.175381385963746</v>
      </c>
    </row>
    <row r="650" spans="1:6" ht="12.75" customHeight="1" x14ac:dyDescent="0.2">
      <c r="A650" s="55" t="s">
        <v>1293</v>
      </c>
      <c r="B650" s="87" t="s">
        <v>1294</v>
      </c>
      <c r="C650" s="52" t="s">
        <v>1293</v>
      </c>
      <c r="D650" s="244">
        <v>4094862</v>
      </c>
      <c r="E650" s="244">
        <v>5051804.67</v>
      </c>
      <c r="F650" s="54">
        <f t="shared" si="188"/>
        <v>123.36935090852879</v>
      </c>
    </row>
    <row r="651" spans="1:6" ht="12.75" customHeight="1" x14ac:dyDescent="0.2">
      <c r="A651" s="55" t="s">
        <v>1295</v>
      </c>
      <c r="B651" s="87" t="s">
        <v>1296</v>
      </c>
      <c r="C651" s="52" t="s">
        <v>1295</v>
      </c>
      <c r="D651" s="244">
        <v>4140886</v>
      </c>
      <c r="E651" s="244">
        <v>4856905.96</v>
      </c>
      <c r="F651" s="54">
        <f t="shared" si="188"/>
        <v>117.29146757481371</v>
      </c>
    </row>
    <row r="652" spans="1:6" ht="24" x14ac:dyDescent="0.2">
      <c r="A652" s="55">
        <v>11</v>
      </c>
      <c r="B652" s="87" t="s">
        <v>1297</v>
      </c>
      <c r="C652" s="52" t="s">
        <v>1298</v>
      </c>
      <c r="D652" s="53">
        <f t="shared" ref="D652:E652" si="189">+D649+D650-D651</f>
        <v>212179</v>
      </c>
      <c r="E652" s="53">
        <f t="shared" si="189"/>
        <v>407078.00999999978</v>
      </c>
      <c r="F652" s="54">
        <f t="shared" si="188"/>
        <v>191.85593767526464</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107</v>
      </c>
      <c r="E654" s="266">
        <v>109</v>
      </c>
      <c r="F654" s="54">
        <f t="shared" si="188"/>
        <v>101.86915887850468</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99</v>
      </c>
      <c r="E656" s="266">
        <v>103</v>
      </c>
      <c r="F656" s="54">
        <f t="shared" si="188"/>
        <v>104.04040404040404</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10598407</v>
      </c>
      <c r="E675" s="244">
        <v>11241427.43</v>
      </c>
      <c r="F675" s="54">
        <f t="shared" si="188"/>
        <v>106.06714226015286</v>
      </c>
    </row>
    <row r="676" spans="1:6" ht="24" x14ac:dyDescent="0.2">
      <c r="A676" s="55">
        <v>63613</v>
      </c>
      <c r="B676" s="234" t="s">
        <v>1346</v>
      </c>
      <c r="C676" s="52" t="s">
        <v>1347</v>
      </c>
      <c r="D676" s="244">
        <v>25500</v>
      </c>
      <c r="E676" s="244">
        <v>30000</v>
      </c>
      <c r="F676" s="54">
        <f t="shared" si="188"/>
        <v>117.64705882352942</v>
      </c>
    </row>
    <row r="677" spans="1:6" ht="24" x14ac:dyDescent="0.2">
      <c r="A677" s="55">
        <v>63622</v>
      </c>
      <c r="B677" s="234" t="s">
        <v>1348</v>
      </c>
      <c r="C677" s="52" t="s">
        <v>1349</v>
      </c>
      <c r="D677" s="244">
        <v>344719</v>
      </c>
      <c r="E677" s="244">
        <v>326288.89</v>
      </c>
      <c r="F677" s="54">
        <f t="shared" si="188"/>
        <v>94.653584513763391</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868968</v>
      </c>
      <c r="E710" s="244">
        <v>951759.06</v>
      </c>
      <c r="F710" s="54">
        <f t="shared" si="188"/>
        <v>109.52751539757506</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4221</v>
      </c>
      <c r="E712" s="244"/>
      <c r="F712" s="54">
        <f t="shared" si="188"/>
        <v>0</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56182</v>
      </c>
      <c r="E716" s="244">
        <v>75720.78</v>
      </c>
      <c r="F716" s="54">
        <f t="shared" si="188"/>
        <v>134.77765120501229</v>
      </c>
    </row>
    <row r="717" spans="1:6" ht="12.75" customHeight="1" x14ac:dyDescent="0.2">
      <c r="A717" s="55">
        <v>31215</v>
      </c>
      <c r="B717" s="87" t="s">
        <v>1410</v>
      </c>
      <c r="C717" s="52" t="s">
        <v>1411</v>
      </c>
      <c r="D717" s="244">
        <v>50917</v>
      </c>
      <c r="E717" s="244">
        <v>18963.580000000002</v>
      </c>
      <c r="F717" s="54">
        <f t="shared" si="188"/>
        <v>37.244103148260898</v>
      </c>
    </row>
    <row r="718" spans="1:6" ht="12.75" customHeight="1" x14ac:dyDescent="0.2">
      <c r="A718" s="55">
        <v>32121</v>
      </c>
      <c r="B718" s="87" t="s">
        <v>1412</v>
      </c>
      <c r="C718" s="52" t="s">
        <v>1413</v>
      </c>
      <c r="D718" s="244">
        <v>211149</v>
      </c>
      <c r="E718" s="244">
        <v>232174.76</v>
      </c>
      <c r="F718" s="54">
        <f t="shared" si="188"/>
        <v>109.95778336624849</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17760</v>
      </c>
      <c r="E720" s="244">
        <v>37885</v>
      </c>
      <c r="F720" s="54">
        <f t="shared" si="188"/>
        <v>213.31644144144147</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61468</v>
      </c>
      <c r="E722" s="244">
        <v>60446.98</v>
      </c>
      <c r="F722" s="54">
        <f t="shared" si="188"/>
        <v>98.338940586972086</v>
      </c>
    </row>
    <row r="723" spans="1:6" ht="12.75" customHeight="1" x14ac:dyDescent="0.2">
      <c r="A723" s="55" t="s">
        <v>1422</v>
      </c>
      <c r="B723" s="87" t="s">
        <v>1423</v>
      </c>
      <c r="C723" s="52" t="s">
        <v>1422</v>
      </c>
      <c r="D723" s="244">
        <v>35718</v>
      </c>
      <c r="E723" s="244">
        <v>57142.68</v>
      </c>
      <c r="F723" s="54">
        <f t="shared" si="188"/>
        <v>159.98286578195868</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13487</v>
      </c>
      <c r="E725" s="244">
        <v>57034.17</v>
      </c>
      <c r="F725" s="54">
        <f t="shared" ref="F725:F979" si="190">IF(D725&lt;&gt;0,IF(E725/D725&gt;=100,"&gt;&gt;100",E725/D725*100),"-")</f>
        <v>422.88255357010451</v>
      </c>
    </row>
    <row r="726" spans="1:6" ht="12.75" customHeight="1" x14ac:dyDescent="0.2">
      <c r="A726" s="55" t="s">
        <v>1428</v>
      </c>
      <c r="B726" s="87" t="s">
        <v>1429</v>
      </c>
      <c r="C726" s="52" t="s">
        <v>1428</v>
      </c>
      <c r="D726" s="244">
        <v>12940</v>
      </c>
      <c r="E726" s="244"/>
      <c r="F726" s="54">
        <f t="shared" si="190"/>
        <v>0</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7000</v>
      </c>
      <c r="E823" s="244">
        <v>10000</v>
      </c>
      <c r="F823" s="54">
        <f t="shared" si="190"/>
        <v>142.85714285714286</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5" zoomScale="120" zoomScaleNormal="120" workbookViewId="0">
      <selection activeCell="C249" sqref="C24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48</v>
      </c>
      <c r="B3" s="302" t="s">
        <v>40</v>
      </c>
      <c r="C3" s="303" t="s">
        <v>41</v>
      </c>
      <c r="D3" s="304" t="s">
        <v>1963</v>
      </c>
      <c r="E3" s="302" t="s">
        <v>1964</v>
      </c>
      <c r="F3" s="305" t="s">
        <v>51</v>
      </c>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11043573</v>
      </c>
      <c r="E6" s="231">
        <f t="shared" si="0"/>
        <v>11142083.859999999</v>
      </c>
      <c r="F6" s="232">
        <f t="shared" ref="F6:F260" si="1">IF(D6&gt;0,IF(E6/D6&gt;=100,"&gt;&gt;100",E6/D6*100),"-")</f>
        <v>100.89201982003469</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9525742</v>
      </c>
      <c r="E7" s="106">
        <f t="shared" si="2"/>
        <v>9280535.5800000001</v>
      </c>
      <c r="F7" s="95">
        <f t="shared" si="1"/>
        <v>97.425854909780256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9521358</v>
      </c>
      <c r="E12" s="106">
        <f t="shared" si="3"/>
        <v>9276151.4100000001</v>
      </c>
      <c r="F12" s="95">
        <f t="shared" si="1"/>
        <v>97.424667888761249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8211351</v>
      </c>
      <c r="E13" s="106">
        <f t="shared" si="4"/>
        <v>7981682.4399999995</v>
      </c>
      <c r="F13" s="95">
        <f t="shared" si="1"/>
        <v>97.203035651502418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18373448</v>
      </c>
      <c r="E15" s="249">
        <v>18373447.859999999</v>
      </c>
      <c r="F15" s="95">
        <f t="shared" si="1"/>
        <v>99.999999238030881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10162097</v>
      </c>
      <c r="E18" s="249">
        <v>10391765.42</v>
      </c>
      <c r="F18" s="95">
        <f t="shared" si="1"/>
        <v>102.26004947600873</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348190</v>
      </c>
      <c r="E19" s="106">
        <f t="shared" si="5"/>
        <v>390181.07000000007</v>
      </c>
      <c r="F19" s="95">
        <f t="shared" si="1"/>
        <v>112.05981504351075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1597720</v>
      </c>
      <c r="E20" s="249">
        <v>1605011.01</v>
      </c>
      <c r="F20" s="95">
        <f t="shared" si="1"/>
        <v>100.45633840723029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181595</v>
      </c>
      <c r="E21" s="249">
        <v>181332.25</v>
      </c>
      <c r="F21" s="95">
        <f t="shared" si="1"/>
        <v>99.85530989289353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148684</v>
      </c>
      <c r="E22" s="249">
        <v>184953.66</v>
      </c>
      <c r="F22" s="95">
        <f t="shared" si="1"/>
        <v>124.39378816819564</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13752</v>
      </c>
      <c r="E23" s="249">
        <v>13752.32</v>
      </c>
      <c r="F23" s="95">
        <f t="shared" si="1"/>
        <v>100.00232693426409</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111173</v>
      </c>
      <c r="E24" s="249">
        <v>112061.79</v>
      </c>
      <c r="F24" s="95">
        <f t="shared" si="1"/>
        <v>100.79946569760642</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239218</v>
      </c>
      <c r="E25" s="249">
        <v>239419.13</v>
      </c>
      <c r="F25" s="95">
        <f t="shared" si="1"/>
        <v>100.0840781212116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80649</v>
      </c>
      <c r="E26" s="249">
        <v>102123.92</v>
      </c>
      <c r="F26" s="95">
        <f t="shared" si="1"/>
        <v>126.62763332465374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2024601</v>
      </c>
      <c r="E28" s="249">
        <v>2048473.01</v>
      </c>
      <c r="F28" s="95">
        <f t="shared" si="1"/>
        <v>101.17909701714065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958141</v>
      </c>
      <c r="E35" s="106">
        <f t="shared" si="7"/>
        <v>901530.89999999991</v>
      </c>
      <c r="F35" s="95">
        <f t="shared" si="1"/>
        <v>94.091673354965494</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1454897</v>
      </c>
      <c r="E36" s="249">
        <v>1792473.54</v>
      </c>
      <c r="F36" s="95">
        <f t="shared" si="1"/>
        <v>123.20277930327714</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13314</v>
      </c>
      <c r="E37" s="249">
        <v>13313.66</v>
      </c>
      <c r="F37" s="95">
        <f t="shared" si="1"/>
        <v>99.99744629713085</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510070</v>
      </c>
      <c r="E40" s="249">
        <v>904256.3</v>
      </c>
      <c r="F40" s="95">
        <f t="shared" si="1"/>
        <v>177.28082420059991</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3676</v>
      </c>
      <c r="E45" s="106">
        <f t="shared" si="9"/>
        <v>2757</v>
      </c>
      <c r="F45" s="95">
        <f t="shared" si="1"/>
        <v>75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3676</v>
      </c>
      <c r="E47" s="249">
        <v>3676</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0</v>
      </c>
      <c r="E50" s="249">
        <v>919</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115840</v>
      </c>
      <c r="E54" s="249">
        <v>163813.17000000001</v>
      </c>
      <c r="F54" s="95">
        <f t="shared" si="1"/>
        <v>141.41330283149171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115840</v>
      </c>
      <c r="E55" s="249">
        <v>163813.17000000001</v>
      </c>
      <c r="F55" s="95">
        <f t="shared" si="1"/>
        <v>141.41330283149171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4384</v>
      </c>
      <c r="E63" s="106">
        <f t="shared" si="12"/>
        <v>4384.17</v>
      </c>
      <c r="F63" s="95">
        <f t="shared" si="1"/>
        <v>100.00387773722628</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4384</v>
      </c>
      <c r="E64" s="249">
        <v>4384.17</v>
      </c>
      <c r="F64" s="95">
        <f t="shared" si="1"/>
        <v>100.00387773722628</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1517831</v>
      </c>
      <c r="E68" s="106">
        <f t="shared" si="13"/>
        <v>1861548.28</v>
      </c>
      <c r="F68" s="95">
        <f t="shared" si="1"/>
        <v>122.64529318481439</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2069</v>
      </c>
      <c r="C69" s="94" t="s">
        <v>34</v>
      </c>
      <c r="D69" s="106">
        <f t="shared" ref="D69:E69" si="14">+D70+D75+D76+D77</f>
        <v>212179</v>
      </c>
      <c r="E69" s="106">
        <f t="shared" si="14"/>
        <v>407078.01</v>
      </c>
      <c r="F69" s="95">
        <f t="shared" si="1"/>
        <v>191.85593767526476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2070</v>
      </c>
      <c r="B70" s="88" t="s">
        <v>2071</v>
      </c>
      <c r="C70" s="94" t="s">
        <v>2070</v>
      </c>
      <c r="D70" s="106">
        <f t="shared" ref="D70:E70" si="15">SUM(D71:D74)</f>
        <v>211874</v>
      </c>
      <c r="E70" s="106">
        <f t="shared" si="15"/>
        <v>407078.01</v>
      </c>
      <c r="F70" s="95">
        <f t="shared" si="1"/>
        <v>192.13212097756212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2072</v>
      </c>
      <c r="B71" s="88" t="s">
        <v>2073</v>
      </c>
      <c r="C71" s="94" t="s">
        <v>2072</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2074</v>
      </c>
      <c r="B72" s="88" t="s">
        <v>2075</v>
      </c>
      <c r="C72" s="94" t="s">
        <v>2074</v>
      </c>
      <c r="D72" s="249">
        <v>211874</v>
      </c>
      <c r="E72" s="249">
        <v>407078.01</v>
      </c>
      <c r="F72" s="95">
        <f t="shared" si="1"/>
        <v>192.13212097756212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2076</v>
      </c>
      <c r="B73" s="88" t="s">
        <v>2077</v>
      </c>
      <c r="C73" s="94" t="s">
        <v>2076</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2078</v>
      </c>
      <c r="B74" s="88" t="s">
        <v>2079</v>
      </c>
      <c r="C74" s="94" t="s">
        <v>2078</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2080</v>
      </c>
      <c r="B75" s="88" t="s">
        <v>2081</v>
      </c>
      <c r="C75" s="94" t="s">
        <v>2080</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2082</v>
      </c>
      <c r="B76" s="88" t="s">
        <v>2083</v>
      </c>
      <c r="C76" s="94" t="s">
        <v>2082</v>
      </c>
      <c r="D76" s="249">
        <v>305</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2084</v>
      </c>
      <c r="B77" s="88" t="s">
        <v>2085</v>
      </c>
      <c r="C77" s="94" t="s">
        <v>2084</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2086</v>
      </c>
      <c r="B78" s="88" t="s">
        <v>2087</v>
      </c>
      <c r="C78" s="94" t="s">
        <v>2086</v>
      </c>
      <c r="D78" s="106">
        <f>D79+SUM(D82:D84)-D85+D86</f>
        <v>122235</v>
      </c>
      <c r="E78" s="106">
        <f>E79+SUM(E82:E84)-E85+E86</f>
        <v>116621.06</v>
      </c>
      <c r="F78" s="95">
        <f t="shared" si="1"/>
        <v>95.407256514091713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2088</v>
      </c>
      <c r="B79" s="88" t="s">
        <v>2089</v>
      </c>
      <c r="C79" s="94" t="s">
        <v>2088</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2090</v>
      </c>
      <c r="B80" s="88" t="s">
        <v>2091</v>
      </c>
      <c r="C80" s="94" t="s">
        <v>2090</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2092</v>
      </c>
      <c r="B81" s="88" t="s">
        <v>2093</v>
      </c>
      <c r="C81" s="94" t="s">
        <v>2092</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2094</v>
      </c>
      <c r="B82" s="88" t="s">
        <v>2095</v>
      </c>
      <c r="C82" s="94" t="s">
        <v>2094</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2096</v>
      </c>
      <c r="B83" s="88" t="s">
        <v>2097</v>
      </c>
      <c r="C83" s="94" t="s">
        <v>2096</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2098</v>
      </c>
      <c r="B84" s="88" t="s">
        <v>2099</v>
      </c>
      <c r="C84" s="94" t="s">
        <v>2098</v>
      </c>
      <c r="D84" s="249">
        <v>1270</v>
      </c>
      <c r="E84" s="249">
        <v>0</v>
      </c>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2100</v>
      </c>
      <c r="B85" s="88" t="s">
        <v>2101</v>
      </c>
      <c r="C85" s="94" t="s">
        <v>2100</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2102</v>
      </c>
      <c r="B86" s="88" t="s">
        <v>2103</v>
      </c>
      <c r="C86" s="94" t="s">
        <v>2102</v>
      </c>
      <c r="D86" s="249">
        <v>120965</v>
      </c>
      <c r="E86" s="249">
        <v>116621.06</v>
      </c>
      <c r="F86" s="95">
        <f t="shared" si="1"/>
        <v>96.408928202372593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2104</v>
      </c>
      <c r="B87" s="88" t="s">
        <v>2105</v>
      </c>
      <c r="C87" s="94" t="s">
        <v>2104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2140</v>
      </c>
      <c r="B105" s="88" t="s">
        <v>2141</v>
      </c>
      <c r="C105" s="94" t="s">
        <v>2140</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2194</v>
      </c>
      <c r="C135" s="94" t="s">
        <v>2195</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951</v>
      </c>
      <c r="C136" s="94" t="s">
        <v>2196</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953</v>
      </c>
      <c r="C137" s="94" t="s">
        <v>2197</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955</v>
      </c>
      <c r="C138" s="94" t="s">
        <v>2198</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1167</v>
      </c>
      <c r="C139" s="94" t="s">
        <v>2199</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2200</v>
      </c>
      <c r="B140" s="233" t="s">
        <v>1171</v>
      </c>
      <c r="C140" s="94" t="s">
        <v>2200</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1177</v>
      </c>
      <c r="C141" s="94" t="s">
        <v>2201</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1173</v>
      </c>
      <c r="C143" s="94" t="s">
        <v>2204</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969</v>
      </c>
      <c r="C144" s="94" t="s">
        <v>2205</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165058</v>
      </c>
      <c r="E146" s="106">
        <f t="shared" si="26"/>
        <v>187155.13</v>
      </c>
      <c r="F146" s="95">
        <f t="shared" si="1"/>
        <v>113.38749409298549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2214</v>
      </c>
      <c r="B149" s="88" t="s">
        <v>2215</v>
      </c>
      <c r="C149" s="94" t="s">
        <v>2214</v>
      </c>
      <c r="D149" s="106">
        <f t="shared" ref="D149:E149" si="27">SUM(D150:D157)</f>
        <v>270</v>
      </c>
      <c r="E149" s="106">
        <f t="shared" si="27"/>
        <v>0</v>
      </c>
      <c r="F149" s="95">
        <f t="shared" si="1"/>
        <v>0</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2226</v>
      </c>
      <c r="B155" s="88" t="s">
        <v>2227</v>
      </c>
      <c r="C155" s="94" t="s">
        <v>2226</v>
      </c>
      <c r="D155" s="249">
        <v>270</v>
      </c>
      <c r="E155" s="249">
        <v>0</v>
      </c>
      <c r="F155" s="95">
        <f t="shared" si="1"/>
        <v>0</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2228</v>
      </c>
      <c r="B156" s="88" t="s">
        <v>2229</v>
      </c>
      <c r="C156" s="94" t="s">
        <v>2228</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2230</v>
      </c>
      <c r="B157" s="88" t="s">
        <v>2231</v>
      </c>
      <c r="C157" s="94" t="s">
        <v>2230</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2234</v>
      </c>
      <c r="B159" s="233" t="s">
        <v>2235</v>
      </c>
      <c r="C159" s="94" t="s">
        <v>2234</v>
      </c>
      <c r="D159" s="249">
        <v>145342</v>
      </c>
      <c r="E159" s="249">
        <v>175418.46</v>
      </c>
      <c r="F159" s="95">
        <f t="shared" si="1"/>
        <v>120.69357790590469</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2236</v>
      </c>
      <c r="B160" s="88" t="s">
        <v>2237</v>
      </c>
      <c r="C160" s="94" t="s">
        <v>2236</v>
      </c>
      <c r="D160" s="249">
        <v>19446</v>
      </c>
      <c r="E160" s="249">
        <v>11736.67</v>
      </c>
      <c r="F160" s="95">
        <f t="shared" si="1"/>
        <v>60.355188727758922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2238</v>
      </c>
      <c r="B161" s="88" t="s">
        <v>2239</v>
      </c>
      <c r="C161" s="94" t="s">
        <v>2238</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2256</v>
      </c>
      <c r="C170" s="94" t="s">
        <v>1288</v>
      </c>
      <c r="D170" s="106">
        <f t="shared" ref="D170:E170" si="29">SUM(D171:D173)</f>
        <v>1018359</v>
      </c>
      <c r="E170" s="106">
        <f t="shared" si="29"/>
        <v>1150694.08</v>
      </c>
      <c r="F170" s="95">
        <f t="shared" si="1"/>
        <v>112.99493400657332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v>1018359</v>
      </c>
      <c r="E173" s="249">
        <v>1150694.08</v>
      </c>
      <c r="F173" s="95">
        <f t="shared" si="1"/>
        <v>112.99493400657332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2263</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11043573</v>
      </c>
      <c r="E175" s="106">
        <f t="shared" si="30"/>
        <v>11142083.860000001</v>
      </c>
      <c r="F175" s="95">
        <f t="shared" si="1"/>
        <v>100.8920198200347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1308576</v>
      </c>
      <c r="E176" s="106">
        <f t="shared" si="31"/>
        <v>1354645.4000000001</v>
      </c>
      <c r="F176" s="95">
        <f t="shared" si="1"/>
        <v>103.52057503729246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1308576</v>
      </c>
      <c r="E177" s="106">
        <f t="shared" si="32"/>
        <v>1354645.4000000001</v>
      </c>
      <c r="F177" s="95">
        <f t="shared" si="1"/>
        <v>103.52057503729246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v>1007009</v>
      </c>
      <c r="E178" s="249">
        <v>1145120.97</v>
      </c>
      <c r="F178" s="95">
        <f t="shared" si="1"/>
        <v>113.71506808777281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v>195704</v>
      </c>
      <c r="E179" s="249">
        <v>118464.28</v>
      </c>
      <c r="F179" s="95">
        <f t="shared" si="1"/>
        <v>60.532375424109873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857</v>
      </c>
      <c r="E180" s="106">
        <f t="shared" si="33"/>
        <v>1355.32</v>
      </c>
      <c r="F180" s="95">
        <f t="shared" si="1"/>
        <v>158.14702450408399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v>857</v>
      </c>
      <c r="E183" s="249">
        <v>1355.32</v>
      </c>
      <c r="F183" s="95">
        <f t="shared" si="1"/>
        <v>158.14702450408399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2284</v>
      </c>
      <c r="B185" s="88" t="s">
        <v>2285</v>
      </c>
      <c r="C185" s="94" t="s">
        <v>2284</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v>105006</v>
      </c>
      <c r="E188" s="249">
        <v>89704.83</v>
      </c>
      <c r="F188" s="95">
        <f t="shared" si="1"/>
        <v>85.428289812010746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v>0</v>
      </c>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2322</v>
      </c>
      <c r="C207" s="94" t="s">
        <v>2323</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2336</v>
      </c>
      <c r="B214" s="88" t="s">
        <v>2337</v>
      </c>
      <c r="C214" s="94" t="s">
        <v>2336</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2352</v>
      </c>
      <c r="B222" s="88" t="s">
        <v>2353</v>
      </c>
      <c r="C222" s="94" t="s">
        <v>2352</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2354</v>
      </c>
      <c r="B223" s="233" t="s">
        <v>2355</v>
      </c>
      <c r="C223" s="94" t="s">
        <v>2354</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9734997</v>
      </c>
      <c r="E237" s="106">
        <f t="shared" si="41"/>
        <v>9787438.4600000009</v>
      </c>
      <c r="F237" s="95">
        <f t="shared" si="1"/>
        <v>100.53869004787572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9531853</v>
      </c>
      <c r="E238" s="106">
        <f t="shared" si="42"/>
        <v>9273047.8399999999</v>
      </c>
      <c r="F238" s="95">
        <f t="shared" si="1"/>
        <v>97.284838949992206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9531853</v>
      </c>
      <c r="E239" s="106">
        <f t="shared" si="43"/>
        <v>9273047.8399999999</v>
      </c>
      <c r="F239" s="95">
        <f t="shared" si="1"/>
        <v>97.284838949992206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v>9520768</v>
      </c>
      <c r="E240" s="249">
        <v>9266211.0399999991</v>
      </c>
      <c r="F240" s="95">
        <f t="shared" si="1"/>
        <v>97.326298046544139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v>11085</v>
      </c>
      <c r="E241" s="249">
        <v>6836.8</v>
      </c>
      <c r="F241" s="95">
        <f t="shared" si="1"/>
        <v>61.676138926477222</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38086</v>
      </c>
      <c r="E245" s="106">
        <f t="shared" si="45"/>
        <v>327235.49</v>
      </c>
      <c r="F245" s="95">
        <f t="shared" si="1"/>
        <v>859.20151761802242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448115</v>
      </c>
      <c r="E246" s="106">
        <f t="shared" si="46"/>
        <v>771006.62</v>
      </c>
      <c r="F246" s="95">
        <f t="shared" si="1"/>
        <v>172.05552592526473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2402</v>
      </c>
      <c r="C247" s="94" t="s">
        <v>621</v>
      </c>
      <c r="D247" s="249">
        <v>319607</v>
      </c>
      <c r="E247" s="249">
        <v>732920.62</v>
      </c>
      <c r="F247" s="95">
        <f t="shared" si="1"/>
        <v>229.31932654791666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2403</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2404</v>
      </c>
      <c r="C249" s="94" t="s">
        <v>1269</v>
      </c>
      <c r="D249" s="249">
        <v>128508</v>
      </c>
      <c r="E249" s="249">
        <v>38086</v>
      </c>
      <c r="F249" s="95">
        <f t="shared" si="1"/>
        <v>29.63706539670682</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410029</v>
      </c>
      <c r="E250" s="106">
        <f t="shared" si="47"/>
        <v>443771.13</v>
      </c>
      <c r="F250" s="95">
        <f t="shared" si="1"/>
        <v>108.22920573910626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2407</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2408</v>
      </c>
      <c r="C252" s="94" t="s">
        <v>823</v>
      </c>
      <c r="D252" s="249">
        <v>410029</v>
      </c>
      <c r="E252" s="249">
        <v>443771.13</v>
      </c>
      <c r="F252" s="95">
        <f t="shared" si="1"/>
        <v>108.22920573910626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2409</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2412</v>
      </c>
      <c r="C255" s="94" t="s">
        <v>625</v>
      </c>
      <c r="D255" s="249">
        <v>165058</v>
      </c>
      <c r="E255" s="249">
        <v>187155.13</v>
      </c>
      <c r="F255" s="95">
        <f t="shared" si="1"/>
        <v>113.38749409298549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2413</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264139</v>
      </c>
      <c r="E259" s="106">
        <f t="shared" si="49"/>
        <v>264139.12</v>
      </c>
      <c r="F259" s="95">
        <f t="shared" si="1"/>
        <v>100.00004543062555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v>264139</v>
      </c>
      <c r="E260" s="250">
        <v>264139.12</v>
      </c>
      <c r="F260" s="99">
        <f t="shared" si="1"/>
        <v>100.00004543062555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v>66032</v>
      </c>
      <c r="E264" s="249">
        <v>74861.23</v>
      </c>
      <c r="F264" s="95">
        <f t="shared" si="50"/>
        <v>113.37113823600677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v>99026</v>
      </c>
      <c r="E265" s="249">
        <v>112293.9</v>
      </c>
      <c r="F265" s="95">
        <f t="shared" si="50"/>
        <v>113.39840042009169</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v>120965</v>
      </c>
      <c r="E268" s="249">
        <v>116621.03</v>
      </c>
      <c r="F268" s="95">
        <f t="shared" si="50"/>
        <v>96.408903401810448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2447</v>
      </c>
      <c r="B273" s="88" t="s">
        <v>2448</v>
      </c>
      <c r="C273" s="94" t="s">
        <v>2447</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2449</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2450</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2451</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2452</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2453</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2454</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2455</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2456</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2457</v>
      </c>
      <c r="B282" s="88" t="s">
        <v>2458</v>
      </c>
      <c r="C282" s="94" t="s">
        <v>2457</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2459</v>
      </c>
      <c r="B283" s="88" t="s">
        <v>2460</v>
      </c>
      <c r="C283" s="94" t="s">
        <v>2459</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2461</v>
      </c>
      <c r="B284" s="88" t="s">
        <v>2462</v>
      </c>
      <c r="C284" s="94" t="s">
        <v>2461</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2463</v>
      </c>
      <c r="B285" s="88" t="s">
        <v>2464</v>
      </c>
      <c r="C285" s="94" t="s">
        <v>2463</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2465</v>
      </c>
      <c r="B286" s="88" t="s">
        <v>2466</v>
      </c>
      <c r="C286" s="94" t="s">
        <v>2465</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v>105514</v>
      </c>
      <c r="E287" s="249">
        <v>90055.22</v>
      </c>
      <c r="F287" s="95">
        <f t="shared" si="50"/>
        <v>85.34907216104024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v>1203062</v>
      </c>
      <c r="E288" s="249">
        <v>1264590.18</v>
      </c>
      <c r="F288" s="95">
        <f t="shared" si="50"/>
        <v>105.11429834871353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v>105006</v>
      </c>
      <c r="E302" s="249">
        <v>89704.73</v>
      </c>
      <c r="F302" s="95">
        <f t="shared" si="50"/>
        <v>85.428194579357367</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2507</v>
      </c>
      <c r="C305" s="94" t="s">
        <v>2508</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2509</v>
      </c>
      <c r="C307" s="94" t="s">
        <v>2510</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2513</v>
      </c>
      <c r="B309" s="233" t="s">
        <v>2514</v>
      </c>
      <c r="C309" s="94" t="s">
        <v>2513</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2515</v>
      </c>
      <c r="C310" s="94" t="s">
        <v>2516</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2517</v>
      </c>
      <c r="C311" s="94" t="s">
        <v>2518</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A120" sqref="A120:XFD12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2531</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2532</v>
      </c>
      <c r="B3" s="284" t="s">
        <v>40</v>
      </c>
      <c r="C3" s="285" t="s">
        <v>41</v>
      </c>
      <c r="D3" s="284" t="s">
        <v>49</v>
      </c>
      <c r="E3" s="284" t="s">
        <v>50</v>
      </c>
      <c r="F3" s="286"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2533</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2534</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2535</v>
      </c>
      <c r="B7" s="87" t="s">
        <v>2536</v>
      </c>
      <c r="C7" s="185" t="s">
        <v>2535</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2537</v>
      </c>
      <c r="B8" s="87" t="s">
        <v>2538</v>
      </c>
      <c r="C8" s="185" t="s">
        <v>2537</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2539</v>
      </c>
      <c r="B9" s="87" t="s">
        <v>2540</v>
      </c>
      <c r="C9" s="185" t="s">
        <v>2539</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2541</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2542</v>
      </c>
      <c r="B11" s="87" t="s">
        <v>2543</v>
      </c>
      <c r="C11" s="185" t="s">
        <v>2542</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2544</v>
      </c>
      <c r="B12" s="87" t="s">
        <v>2545</v>
      </c>
      <c r="C12" s="185" t="s">
        <v>2544</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2548</v>
      </c>
      <c r="B14" s="87" t="s">
        <v>2549</v>
      </c>
      <c r="C14" s="185" t="s">
        <v>2548</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2550</v>
      </c>
      <c r="B15" s="87" t="s">
        <v>2551</v>
      </c>
      <c r="C15" s="185" t="s">
        <v>2550</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2552</v>
      </c>
      <c r="B16" s="87" t="s">
        <v>2553</v>
      </c>
      <c r="C16" s="185" t="s">
        <v>2552</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2554</v>
      </c>
      <c r="B17" s="87" t="s">
        <v>2555</v>
      </c>
      <c r="C17" s="185" t="s">
        <v>2554</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2556</v>
      </c>
      <c r="B18" s="87" t="s">
        <v>2557</v>
      </c>
      <c r="C18" s="185" t="s">
        <v>2556</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2558</v>
      </c>
      <c r="B19" s="87" t="s">
        <v>2559</v>
      </c>
      <c r="C19" s="185" t="s">
        <v>2558</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2560</v>
      </c>
      <c r="B20" s="87" t="s">
        <v>2561</v>
      </c>
      <c r="C20" s="185" t="s">
        <v>2560</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2562</v>
      </c>
      <c r="B21" s="87" t="s">
        <v>2563</v>
      </c>
      <c r="C21" s="185" t="s">
        <v>2562</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2564</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2565</v>
      </c>
      <c r="B23" s="87" t="s">
        <v>2566</v>
      </c>
      <c r="C23" s="185" t="s">
        <v>2565</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2567</v>
      </c>
      <c r="B24" s="87" t="s">
        <v>2568</v>
      </c>
      <c r="C24" s="185" t="s">
        <v>2567</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2569</v>
      </c>
      <c r="B25" s="87" t="s">
        <v>2570</v>
      </c>
      <c r="C25" s="185" t="s">
        <v>2569</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2571</v>
      </c>
      <c r="B26" s="87" t="s">
        <v>2572</v>
      </c>
      <c r="C26" s="185" t="s">
        <v>2571</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2573</v>
      </c>
      <c r="B27" s="87" t="s">
        <v>2574</v>
      </c>
      <c r="C27" s="185" t="s">
        <v>2573</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2575</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2576</v>
      </c>
      <c r="B29" s="87" t="s">
        <v>2577</v>
      </c>
      <c r="C29" s="185" t="s">
        <v>2576</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2578</v>
      </c>
      <c r="B30" s="87" t="s">
        <v>2579</v>
      </c>
      <c r="C30" s="185" t="s">
        <v>2578</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2580</v>
      </c>
      <c r="B31" s="87" t="s">
        <v>2581</v>
      </c>
      <c r="C31" s="185" t="s">
        <v>2580</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2582</v>
      </c>
      <c r="B32" s="87" t="s">
        <v>2583</v>
      </c>
      <c r="C32" s="185" t="s">
        <v>2582</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2584</v>
      </c>
      <c r="B33" s="87" t="s">
        <v>2585</v>
      </c>
      <c r="C33" s="185" t="s">
        <v>2584</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2586</v>
      </c>
      <c r="B34" s="87" t="s">
        <v>2587</v>
      </c>
      <c r="C34" s="185" t="s">
        <v>2586</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2588</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2589</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2590</v>
      </c>
      <c r="B37" s="87" t="s">
        <v>2591</v>
      </c>
      <c r="C37" s="185" t="s">
        <v>2590</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2592</v>
      </c>
      <c r="B38" s="87" t="s">
        <v>2593</v>
      </c>
      <c r="C38" s="185" t="s">
        <v>2592</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2594</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2595</v>
      </c>
      <c r="B40" s="87" t="s">
        <v>2596</v>
      </c>
      <c r="C40" s="185" t="s">
        <v>2595</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2597</v>
      </c>
      <c r="B41" s="87" t="s">
        <v>2598</v>
      </c>
      <c r="C41" s="185" t="s">
        <v>2597</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2599</v>
      </c>
      <c r="B42" s="87" t="s">
        <v>2600</v>
      </c>
      <c r="C42" s="185" t="s">
        <v>2599</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2603</v>
      </c>
      <c r="B44" s="87" t="s">
        <v>2604</v>
      </c>
      <c r="C44" s="185" t="s">
        <v>2603</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2605</v>
      </c>
      <c r="B45" s="87" t="s">
        <v>2606</v>
      </c>
      <c r="C45" s="185" t="s">
        <v>2605</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2607</v>
      </c>
      <c r="B46" s="87" t="s">
        <v>2608</v>
      </c>
      <c r="C46" s="185" t="s">
        <v>2607</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2609</v>
      </c>
      <c r="B47" s="87" t="s">
        <v>2610</v>
      </c>
      <c r="C47" s="185" t="s">
        <v>2609</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2611</v>
      </c>
      <c r="B48" s="87" t="s">
        <v>2612</v>
      </c>
      <c r="C48" s="185" t="s">
        <v>2611</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2613</v>
      </c>
      <c r="B49" s="87" t="s">
        <v>2614</v>
      </c>
      <c r="C49" s="185" t="s">
        <v>2613</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2617</v>
      </c>
      <c r="B51" s="87" t="s">
        <v>2618</v>
      </c>
      <c r="C51" s="185" t="s">
        <v>2617</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2619</v>
      </c>
      <c r="B52" s="87" t="s">
        <v>2620</v>
      </c>
      <c r="C52" s="185" t="s">
        <v>2619</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2621</v>
      </c>
      <c r="B53" s="87" t="s">
        <v>2622</v>
      </c>
      <c r="C53" s="185" t="s">
        <v>2621</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2625</v>
      </c>
      <c r="B55" s="87" t="s">
        <v>2626</v>
      </c>
      <c r="C55" s="185" t="s">
        <v>2625</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2627</v>
      </c>
      <c r="B56" s="87" t="s">
        <v>2628</v>
      </c>
      <c r="C56" s="185" t="s">
        <v>2627</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2629</v>
      </c>
      <c r="B57" s="87" t="s">
        <v>2630</v>
      </c>
      <c r="C57" s="185" t="s">
        <v>2629</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2631</v>
      </c>
      <c r="B58" s="87" t="s">
        <v>2632</v>
      </c>
      <c r="C58" s="185" t="s">
        <v>2631</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2633</v>
      </c>
      <c r="B59" s="87" t="s">
        <v>2634</v>
      </c>
      <c r="C59" s="185" t="s">
        <v>2633</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2635</v>
      </c>
      <c r="B60" s="87" t="s">
        <v>2636</v>
      </c>
      <c r="C60" s="185" t="s">
        <v>2635</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2639</v>
      </c>
      <c r="B62" s="87" t="s">
        <v>2640</v>
      </c>
      <c r="C62" s="185" t="s">
        <v>2639</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2641</v>
      </c>
      <c r="B63" s="87" t="s">
        <v>2642</v>
      </c>
      <c r="C63" s="185" t="s">
        <v>2641</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2643</v>
      </c>
      <c r="B64" s="87" t="s">
        <v>2644</v>
      </c>
      <c r="C64" s="185" t="s">
        <v>2643</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2645</v>
      </c>
      <c r="B65" s="87" t="s">
        <v>2646</v>
      </c>
      <c r="C65" s="185" t="s">
        <v>2645</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2649</v>
      </c>
      <c r="B67" s="87" t="s">
        <v>2650</v>
      </c>
      <c r="C67" s="185" t="s">
        <v>2649</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2651</v>
      </c>
      <c r="B68" s="87" t="s">
        <v>2652</v>
      </c>
      <c r="C68" s="185" t="s">
        <v>2651</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2653</v>
      </c>
      <c r="B69" s="87" t="s">
        <v>2654</v>
      </c>
      <c r="C69" s="185" t="s">
        <v>2653</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2655</v>
      </c>
      <c r="B70" s="87" t="s">
        <v>2656</v>
      </c>
      <c r="C70" s="185" t="s">
        <v>2655</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2657</v>
      </c>
      <c r="B71" s="87" t="s">
        <v>2658</v>
      </c>
      <c r="C71" s="185" t="s">
        <v>2657</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2659</v>
      </c>
      <c r="B72" s="87" t="s">
        <v>2660</v>
      </c>
      <c r="C72" s="185" t="s">
        <v>2659</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2661</v>
      </c>
      <c r="B73" s="87" t="s">
        <v>2662</v>
      </c>
      <c r="C73" s="185" t="s">
        <v>2661</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2663</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2664</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2665</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2666</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2667</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2668</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2669</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2670</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2671</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2672</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2673</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2674</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2675</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2676</v>
      </c>
      <c r="B87" s="87" t="s">
        <v>2677</v>
      </c>
      <c r="C87" s="185" t="s">
        <v>2676</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2678</v>
      </c>
      <c r="B88" s="87" t="s">
        <v>2679</v>
      </c>
      <c r="C88" s="185" t="s">
        <v>2678</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2684</v>
      </c>
      <c r="B91" s="87" t="s">
        <v>1601</v>
      </c>
      <c r="C91" s="185" t="s">
        <v>2684</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2685</v>
      </c>
      <c r="B92" s="87" t="s">
        <v>2686</v>
      </c>
      <c r="C92" s="185" t="s">
        <v>2685</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2687</v>
      </c>
      <c r="B93" s="87" t="s">
        <v>2688</v>
      </c>
      <c r="C93" s="185" t="s">
        <v>2687</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2691</v>
      </c>
      <c r="B95" s="87" t="s">
        <v>2692</v>
      </c>
      <c r="C95" s="185" t="s">
        <v>2691</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2693</v>
      </c>
      <c r="B96" s="87" t="s">
        <v>2694</v>
      </c>
      <c r="C96" s="185" t="s">
        <v>2693</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2695</v>
      </c>
      <c r="B97" s="87" t="s">
        <v>2696</v>
      </c>
      <c r="C97" s="185" t="s">
        <v>2695</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2697</v>
      </c>
      <c r="B98" s="87" t="s">
        <v>2698</v>
      </c>
      <c r="C98" s="185" t="s">
        <v>2697</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2701</v>
      </c>
      <c r="B100" s="87" t="s">
        <v>2702</v>
      </c>
      <c r="C100" s="185" t="s">
        <v>2701</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2703</v>
      </c>
      <c r="B101" s="87" t="s">
        <v>2704</v>
      </c>
      <c r="C101" s="185" t="s">
        <v>2703</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2705</v>
      </c>
      <c r="B102" s="87" t="s">
        <v>2706</v>
      </c>
      <c r="C102" s="185" t="s">
        <v>2705</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2707</v>
      </c>
      <c r="B103" s="87" t="s">
        <v>2708</v>
      </c>
      <c r="C103" s="185" t="s">
        <v>2707</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2709</v>
      </c>
      <c r="B104" s="87" t="s">
        <v>2710</v>
      </c>
      <c r="C104" s="185" t="s">
        <v>2709</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2711</v>
      </c>
      <c r="B105" s="87" t="s">
        <v>2712</v>
      </c>
      <c r="C105" s="185" t="s">
        <v>2711</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2713</v>
      </c>
      <c r="B106" s="87" t="s">
        <v>2714</v>
      </c>
      <c r="C106" s="185" t="s">
        <v>2713</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2717</v>
      </c>
      <c r="B108" s="87" t="s">
        <v>2718</v>
      </c>
      <c r="C108" s="185" t="s">
        <v>2717</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2719</v>
      </c>
      <c r="B109" s="87" t="s">
        <v>2720</v>
      </c>
      <c r="C109" s="185" t="s">
        <v>2719</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2721</v>
      </c>
      <c r="B110" s="87" t="s">
        <v>2722</v>
      </c>
      <c r="C110" s="185" t="s">
        <v>2721</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2723</v>
      </c>
      <c r="B111" s="87" t="s">
        <v>2724</v>
      </c>
      <c r="C111" s="185" t="s">
        <v>2723</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2725</v>
      </c>
      <c r="B112" s="87" t="s">
        <v>2726</v>
      </c>
      <c r="C112" s="185" t="s">
        <v>2725</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2727</v>
      </c>
      <c r="B113" s="87" t="s">
        <v>2728</v>
      </c>
      <c r="C113" s="185" t="s">
        <v>2727</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2729</v>
      </c>
      <c r="B114" s="87" t="s">
        <v>2730</v>
      </c>
      <c r="C114" s="185" t="s">
        <v>2729</v>
      </c>
      <c r="D114" s="83">
        <f t="shared" ref="D114:E114" si="22">D115+D118+D121+D122+SUM(D125:D128)</f>
        <v>14728163</v>
      </c>
      <c r="E114" s="83">
        <f t="shared" si="22"/>
        <v>15955658.35</v>
      </c>
      <c r="F114" s="65">
        <f t="shared" si="1"/>
        <v>108.33434115306844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2731</v>
      </c>
      <c r="B115" s="87" t="s">
        <v>2732</v>
      </c>
      <c r="C115" s="185" t="s">
        <v>2731</v>
      </c>
      <c r="D115" s="83">
        <f t="shared" ref="D115:E115" si="23">SUM(D116:D117)</f>
        <v>14728163</v>
      </c>
      <c r="E115" s="83">
        <f t="shared" si="23"/>
        <v>15955658.35</v>
      </c>
      <c r="F115" s="65">
        <f t="shared" si="1"/>
        <v>108.33434115306844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2733</v>
      </c>
      <c r="B116" s="87" t="s">
        <v>2734</v>
      </c>
      <c r="C116" s="185" t="s">
        <v>2733</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2735</v>
      </c>
      <c r="B117" s="87" t="s">
        <v>2736</v>
      </c>
      <c r="C117" s="185" t="s">
        <v>2735</v>
      </c>
      <c r="D117" s="251">
        <v>14728163</v>
      </c>
      <c r="E117" s="251">
        <v>15955658.35</v>
      </c>
      <c r="F117" s="65">
        <f t="shared" si="1"/>
        <v>108.33434115306844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2737</v>
      </c>
      <c r="B118" s="87" t="s">
        <v>2738</v>
      </c>
      <c r="C118" s="185" t="s">
        <v>2737</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2739</v>
      </c>
      <c r="B119" s="87" t="s">
        <v>2740</v>
      </c>
      <c r="C119" s="185" t="s">
        <v>2739</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2741</v>
      </c>
      <c r="B120" s="87" t="s">
        <v>2742</v>
      </c>
      <c r="C120" s="185" t="s">
        <v>2741</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2743</v>
      </c>
      <c r="B121" s="87" t="s">
        <v>2744</v>
      </c>
      <c r="C121" s="185" t="s">
        <v>2743</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2745</v>
      </c>
      <c r="B122" s="87" t="s">
        <v>2746</v>
      </c>
      <c r="C122" s="185" t="s">
        <v>2745</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2747</v>
      </c>
      <c r="B123" s="87" t="s">
        <v>2748</v>
      </c>
      <c r="C123" s="185" t="s">
        <v>2747</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2749</v>
      </c>
      <c r="B124" s="87" t="s">
        <v>2750</v>
      </c>
      <c r="C124" s="185" t="s">
        <v>2749</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2751</v>
      </c>
      <c r="B125" s="87" t="s">
        <v>2752</v>
      </c>
      <c r="C125" s="185" t="s">
        <v>2751</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2753</v>
      </c>
      <c r="B126" s="87" t="s">
        <v>2754</v>
      </c>
      <c r="C126" s="185" t="s">
        <v>2753</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2755</v>
      </c>
      <c r="B127" s="87" t="s">
        <v>2756</v>
      </c>
      <c r="C127" s="185" t="s">
        <v>2755</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2757</v>
      </c>
      <c r="B128" s="87" t="s">
        <v>2758</v>
      </c>
      <c r="C128" s="185" t="s">
        <v>2757</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2763</v>
      </c>
      <c r="B131" s="87" t="s">
        <v>2764</v>
      </c>
      <c r="C131" s="185" t="s">
        <v>2763</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2765</v>
      </c>
      <c r="B132" s="87" t="s">
        <v>2766</v>
      </c>
      <c r="C132" s="185" t="s">
        <v>2765</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2767</v>
      </c>
      <c r="B133" s="87" t="s">
        <v>2768</v>
      </c>
      <c r="C133" s="185" t="s">
        <v>2767</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2769</v>
      </c>
      <c r="B134" s="87" t="s">
        <v>2770</v>
      </c>
      <c r="C134" s="185" t="s">
        <v>2769</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2771</v>
      </c>
      <c r="B135" s="87" t="s">
        <v>2772</v>
      </c>
      <c r="C135" s="185" t="s">
        <v>2771</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2773</v>
      </c>
      <c r="B136" s="87" t="s">
        <v>2774</v>
      </c>
      <c r="C136" s="185" t="s">
        <v>2773</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2775</v>
      </c>
      <c r="B137" s="87" t="s">
        <v>1628</v>
      </c>
      <c r="C137" s="185" t="s">
        <v>2775</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2776</v>
      </c>
      <c r="B138" s="234" t="s">
        <v>2777</v>
      </c>
      <c r="C138" s="185" t="s">
        <v>2776</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2778</v>
      </c>
      <c r="B139" s="87" t="s">
        <v>2779</v>
      </c>
      <c r="C139" s="185" t="s">
        <v>2778</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2780</v>
      </c>
      <c r="B140" s="87" t="s">
        <v>2781</v>
      </c>
      <c r="C140" s="185" t="s">
        <v>2780</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2782</v>
      </c>
      <c r="C141" s="186" t="s">
        <v>2783</v>
      </c>
      <c r="D141" s="108">
        <f t="shared" ref="D141:E141" si="28">D5+D22+D28+D35+D75+D82+D89+D107+D114+D129</f>
        <v>14728163</v>
      </c>
      <c r="E141" s="108">
        <f t="shared" si="28"/>
        <v>15955658.35</v>
      </c>
      <c r="F141" s="84">
        <f t="shared" si="1"/>
        <v>108.33434115306844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3" sqref="E13"/>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2784</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40</v>
      </c>
      <c r="C3" s="285" t="s">
        <v>41</v>
      </c>
      <c r="D3" s="284" t="s">
        <v>2785</v>
      </c>
      <c r="E3" s="286"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52</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2793</v>
      </c>
      <c r="C8" s="94" t="s">
        <v>2794</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605</v>
      </c>
      <c r="B9" s="113" t="s">
        <v>2795</v>
      </c>
      <c r="C9" s="94" t="s">
        <v>2796</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2797</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2801</v>
      </c>
      <c r="C13" s="94" t="s">
        <v>2802</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2803</v>
      </c>
      <c r="C14" s="94" t="s">
        <v>2804</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2815</v>
      </c>
      <c r="C20" s="94" t="s">
        <v>2816</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2821</v>
      </c>
      <c r="C23" s="94" t="s">
        <v>2822</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2793</v>
      </c>
      <c r="C24" s="94" t="s">
        <v>2823</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2795</v>
      </c>
      <c r="C25" s="94" t="s">
        <v>2824</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2826</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2801</v>
      </c>
      <c r="C29" s="94" t="s">
        <v>2828</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2293</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2293</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 zoomScale="120" zoomScaleNormal="120" workbookViewId="0">
      <selection activeCell="D13" sqref="D1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2855</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40</v>
      </c>
      <c r="C3" s="285" t="s">
        <v>41</v>
      </c>
      <c r="D3" s="286" t="s">
        <v>2856</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52</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7">
        <v>1308576</v>
      </c>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16268445.639999999</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8"/>
      <c r="E7" s="37"/>
      <c r="F7" s="37"/>
      <c r="G7" s="37"/>
      <c r="H7" s="37"/>
      <c r="I7" s="37"/>
      <c r="J7" s="37"/>
      <c r="K7" s="37"/>
      <c r="L7" s="37"/>
      <c r="M7" s="37"/>
      <c r="N7" s="37"/>
      <c r="O7" s="37"/>
      <c r="P7" s="37"/>
      <c r="Q7" s="37"/>
      <c r="R7" s="37"/>
      <c r="S7" s="37"/>
      <c r="T7" s="37"/>
      <c r="U7" s="37"/>
    </row>
    <row r="8" spans="1:24" ht="12.75" customHeight="1" x14ac:dyDescent="0.2">
      <c r="A8" s="116" t="s">
        <v>2268</v>
      </c>
      <c r="B8" s="117" t="s">
        <v>2863</v>
      </c>
      <c r="C8" s="188" t="s">
        <v>2864</v>
      </c>
      <c r="D8" s="40">
        <f>SUM(D9:D16)</f>
        <v>15824674.509999998</v>
      </c>
      <c r="E8" s="37"/>
      <c r="F8" s="37"/>
      <c r="G8" s="37"/>
      <c r="H8" s="37"/>
      <c r="I8" s="37"/>
      <c r="J8" s="37"/>
      <c r="K8" s="37"/>
      <c r="L8" s="37"/>
      <c r="M8" s="37"/>
      <c r="N8" s="37"/>
      <c r="O8" s="37"/>
      <c r="P8" s="37"/>
      <c r="Q8" s="37"/>
      <c r="R8" s="37"/>
      <c r="S8" s="37"/>
      <c r="T8" s="37"/>
      <c r="U8" s="37"/>
    </row>
    <row r="9" spans="1:24" ht="12.75" customHeight="1" x14ac:dyDescent="0.2">
      <c r="A9" s="86" t="s">
        <v>2270</v>
      </c>
      <c r="B9" s="87" t="s">
        <v>2271</v>
      </c>
      <c r="C9" s="188" t="s">
        <v>2865</v>
      </c>
      <c r="D9" s="258">
        <v>13123749.289999999</v>
      </c>
      <c r="E9" s="37"/>
      <c r="F9" s="37"/>
      <c r="G9" s="37"/>
      <c r="H9" s="37"/>
      <c r="I9" s="37"/>
      <c r="J9" s="37"/>
      <c r="K9" s="37"/>
      <c r="L9" s="37"/>
      <c r="M9" s="37"/>
      <c r="N9" s="37"/>
      <c r="O9" s="37"/>
      <c r="P9" s="37"/>
      <c r="Q9" s="37"/>
      <c r="R9" s="37"/>
      <c r="S9" s="37"/>
      <c r="T9" s="37"/>
      <c r="U9" s="37"/>
    </row>
    <row r="10" spans="1:24" ht="12.75" customHeight="1" x14ac:dyDescent="0.2">
      <c r="A10" s="86" t="s">
        <v>2272</v>
      </c>
      <c r="B10" s="87" t="s">
        <v>2273</v>
      </c>
      <c r="C10" s="188" t="s">
        <v>2866</v>
      </c>
      <c r="D10" s="258">
        <v>2584171.29</v>
      </c>
      <c r="E10" s="37"/>
      <c r="F10" s="37"/>
      <c r="G10" s="37"/>
      <c r="H10" s="37"/>
      <c r="I10" s="37"/>
      <c r="J10" s="37"/>
      <c r="K10" s="37"/>
      <c r="L10" s="37"/>
      <c r="M10" s="37"/>
      <c r="N10" s="37"/>
      <c r="O10" s="37"/>
      <c r="P10" s="37"/>
      <c r="Q10" s="37"/>
      <c r="R10" s="37"/>
      <c r="S10" s="37"/>
      <c r="T10" s="37"/>
      <c r="U10" s="37"/>
    </row>
    <row r="11" spans="1:24" ht="12.75" customHeight="1" x14ac:dyDescent="0.2">
      <c r="A11" s="86" t="s">
        <v>2274</v>
      </c>
      <c r="B11" s="87" t="s">
        <v>2867</v>
      </c>
      <c r="C11" s="188" t="s">
        <v>2868</v>
      </c>
      <c r="D11" s="258">
        <v>13061.06</v>
      </c>
      <c r="E11" s="37"/>
      <c r="F11" s="37"/>
      <c r="G11" s="37"/>
      <c r="H11" s="37"/>
      <c r="I11" s="37"/>
      <c r="J11" s="37"/>
      <c r="K11" s="37"/>
      <c r="L11" s="37"/>
      <c r="M11" s="37"/>
      <c r="N11" s="37"/>
      <c r="O11" s="37"/>
      <c r="P11" s="37"/>
      <c r="Q11" s="37"/>
      <c r="R11" s="37"/>
      <c r="S11" s="37"/>
      <c r="T11" s="37"/>
      <c r="U11" s="37"/>
    </row>
    <row r="12" spans="1:24" ht="12.75" customHeight="1" x14ac:dyDescent="0.2">
      <c r="A12" s="86" t="s">
        <v>2282</v>
      </c>
      <c r="B12" s="87" t="s">
        <v>2283</v>
      </c>
      <c r="C12" s="188" t="s">
        <v>2869</v>
      </c>
      <c r="D12" s="258"/>
      <c r="E12" s="37"/>
      <c r="F12" s="37"/>
      <c r="G12" s="37"/>
      <c r="H12" s="37"/>
      <c r="I12" s="37"/>
      <c r="J12" s="37"/>
      <c r="K12" s="37"/>
      <c r="L12" s="37"/>
      <c r="M12" s="37"/>
      <c r="N12" s="37"/>
      <c r="O12" s="37"/>
      <c r="P12" s="37"/>
      <c r="Q12" s="37"/>
      <c r="R12" s="37"/>
      <c r="S12" s="37"/>
      <c r="T12" s="37"/>
      <c r="U12" s="37"/>
    </row>
    <row r="13" spans="1:24" ht="24" x14ac:dyDescent="0.2">
      <c r="A13" s="86" t="s">
        <v>2284</v>
      </c>
      <c r="B13" s="87" t="s">
        <v>2870</v>
      </c>
      <c r="C13" s="188" t="s">
        <v>2871</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2286</v>
      </c>
      <c r="B14" s="87" t="s">
        <v>2287</v>
      </c>
      <c r="C14" s="188" t="s">
        <v>2872</v>
      </c>
      <c r="D14" s="258">
        <v>10000</v>
      </c>
      <c r="E14" s="37"/>
      <c r="F14" s="37"/>
      <c r="G14" s="37"/>
      <c r="H14" s="37"/>
      <c r="I14" s="37"/>
      <c r="J14" s="37"/>
      <c r="K14" s="37"/>
      <c r="L14" s="37"/>
      <c r="M14" s="37"/>
      <c r="N14" s="37"/>
      <c r="O14" s="37"/>
      <c r="P14" s="37"/>
      <c r="Q14" s="37"/>
      <c r="R14" s="37"/>
      <c r="S14" s="37"/>
      <c r="T14" s="37"/>
      <c r="U14" s="37"/>
    </row>
    <row r="15" spans="1:24" ht="12.75" customHeight="1" x14ac:dyDescent="0.2">
      <c r="A15" s="86" t="s">
        <v>2288</v>
      </c>
      <c r="B15" s="87" t="s">
        <v>2289</v>
      </c>
      <c r="C15" s="188" t="s">
        <v>2873</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2290</v>
      </c>
      <c r="B16" s="87" t="s">
        <v>2291</v>
      </c>
      <c r="C16" s="188" t="s">
        <v>2874</v>
      </c>
      <c r="D16" s="258">
        <v>93692.87</v>
      </c>
      <c r="E16" s="37"/>
      <c r="F16" s="37"/>
      <c r="G16" s="37"/>
      <c r="H16" s="37"/>
      <c r="I16" s="37"/>
      <c r="J16" s="37"/>
      <c r="K16" s="37"/>
      <c r="L16" s="37"/>
      <c r="M16" s="37"/>
      <c r="N16" s="37"/>
      <c r="O16" s="37"/>
      <c r="P16" s="37"/>
      <c r="Q16" s="37"/>
      <c r="R16" s="37"/>
      <c r="S16" s="37"/>
      <c r="T16" s="37"/>
      <c r="U16" s="37"/>
    </row>
    <row r="17" spans="1:21" ht="12.75" customHeight="1" x14ac:dyDescent="0.2">
      <c r="A17" s="116" t="s">
        <v>2292</v>
      </c>
      <c r="B17" s="117" t="s">
        <v>2293</v>
      </c>
      <c r="C17" s="188" t="s">
        <v>2875</v>
      </c>
      <c r="D17" s="258">
        <v>443771.13</v>
      </c>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2305</v>
      </c>
      <c r="C20" s="188" t="s">
        <v>2882</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2309</v>
      </c>
      <c r="C21" s="188" t="s">
        <v>2884</v>
      </c>
      <c r="D21" s="258"/>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8"/>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8"/>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16222376.24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2268</v>
      </c>
      <c r="B26" s="117" t="s">
        <v>2894</v>
      </c>
      <c r="C26" s="188" t="s">
        <v>2895</v>
      </c>
      <c r="D26" s="40">
        <f>SUM(D27:D34)</f>
        <v>15778605.109999999</v>
      </c>
      <c r="E26" s="37"/>
      <c r="F26" s="37"/>
      <c r="G26" s="37"/>
      <c r="H26" s="37"/>
      <c r="I26" s="37"/>
      <c r="J26" s="37"/>
      <c r="K26" s="37"/>
      <c r="L26" s="37"/>
      <c r="M26" s="37"/>
      <c r="N26" s="37"/>
      <c r="O26" s="37"/>
      <c r="P26" s="37"/>
      <c r="Q26" s="37"/>
      <c r="R26" s="37"/>
      <c r="S26" s="37"/>
      <c r="T26" s="37"/>
      <c r="U26" s="37"/>
    </row>
    <row r="27" spans="1:21" ht="12.75" customHeight="1" x14ac:dyDescent="0.2">
      <c r="A27" s="86" t="s">
        <v>2270</v>
      </c>
      <c r="B27" s="87" t="s">
        <v>2271</v>
      </c>
      <c r="C27" s="188" t="s">
        <v>2896</v>
      </c>
      <c r="D27" s="258">
        <v>12985637.119999999</v>
      </c>
      <c r="E27" s="37"/>
      <c r="F27" s="37"/>
      <c r="G27" s="37"/>
      <c r="H27" s="37"/>
      <c r="I27" s="37"/>
      <c r="J27" s="37"/>
      <c r="K27" s="37"/>
      <c r="L27" s="37"/>
      <c r="M27" s="37"/>
      <c r="N27" s="37"/>
      <c r="O27" s="37"/>
      <c r="P27" s="37"/>
      <c r="Q27" s="37"/>
      <c r="R27" s="37"/>
      <c r="S27" s="37"/>
      <c r="T27" s="37"/>
      <c r="U27" s="37"/>
    </row>
    <row r="28" spans="1:21" ht="12.75" customHeight="1" x14ac:dyDescent="0.2">
      <c r="A28" s="86" t="s">
        <v>2272</v>
      </c>
      <c r="B28" s="87" t="s">
        <v>2273</v>
      </c>
      <c r="C28" s="188" t="s">
        <v>2897</v>
      </c>
      <c r="D28" s="258">
        <v>2661411.15</v>
      </c>
      <c r="E28" s="37"/>
      <c r="F28" s="37"/>
      <c r="G28" s="37"/>
      <c r="H28" s="37"/>
      <c r="I28" s="37"/>
      <c r="J28" s="37"/>
      <c r="K28" s="37"/>
      <c r="L28" s="37"/>
      <c r="M28" s="37"/>
      <c r="N28" s="37"/>
      <c r="O28" s="37"/>
      <c r="P28" s="37"/>
      <c r="Q28" s="37"/>
      <c r="R28" s="37"/>
      <c r="S28" s="37"/>
      <c r="T28" s="37"/>
      <c r="U28" s="37"/>
    </row>
    <row r="29" spans="1:21" ht="12.75" customHeight="1" x14ac:dyDescent="0.2">
      <c r="A29" s="86" t="s">
        <v>2274</v>
      </c>
      <c r="B29" s="87" t="s">
        <v>2867</v>
      </c>
      <c r="C29" s="188" t="s">
        <v>2898</v>
      </c>
      <c r="D29" s="258">
        <v>12562.92</v>
      </c>
      <c r="E29" s="37"/>
      <c r="F29" s="37"/>
      <c r="G29" s="37"/>
      <c r="H29" s="37"/>
      <c r="I29" s="37"/>
      <c r="J29" s="37"/>
      <c r="K29" s="37"/>
      <c r="L29" s="37"/>
      <c r="M29" s="37"/>
      <c r="N29" s="37"/>
      <c r="O29" s="37"/>
      <c r="P29" s="37"/>
      <c r="Q29" s="37"/>
      <c r="R29" s="37"/>
      <c r="S29" s="37"/>
      <c r="T29" s="37"/>
      <c r="U29" s="37"/>
    </row>
    <row r="30" spans="1:21" ht="12.75" customHeight="1" x14ac:dyDescent="0.2">
      <c r="A30" s="86" t="s">
        <v>2282</v>
      </c>
      <c r="B30" s="87" t="s">
        <v>2283</v>
      </c>
      <c r="C30" s="188" t="s">
        <v>2899</v>
      </c>
      <c r="D30" s="258"/>
      <c r="E30" s="37"/>
      <c r="F30" s="37"/>
      <c r="G30" s="37"/>
      <c r="H30" s="37"/>
      <c r="I30" s="37"/>
      <c r="J30" s="37"/>
      <c r="K30" s="37"/>
      <c r="L30" s="37"/>
      <c r="M30" s="37"/>
      <c r="N30" s="37"/>
      <c r="O30" s="37"/>
      <c r="P30" s="37"/>
      <c r="Q30" s="37"/>
      <c r="R30" s="37"/>
      <c r="S30" s="37"/>
      <c r="T30" s="37"/>
      <c r="U30" s="37"/>
    </row>
    <row r="31" spans="1:21" ht="24" x14ac:dyDescent="0.2">
      <c r="A31" s="86" t="s">
        <v>2284</v>
      </c>
      <c r="B31" s="87" t="s">
        <v>2870</v>
      </c>
      <c r="C31" s="188" t="s">
        <v>2900</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2286</v>
      </c>
      <c r="B32" s="87" t="s">
        <v>2287</v>
      </c>
      <c r="C32" s="188" t="s">
        <v>2901</v>
      </c>
      <c r="D32" s="258">
        <v>10000</v>
      </c>
      <c r="E32" s="37"/>
      <c r="F32" s="37"/>
      <c r="G32" s="37"/>
      <c r="H32" s="37"/>
      <c r="I32" s="37"/>
      <c r="J32" s="37"/>
      <c r="K32" s="37"/>
      <c r="L32" s="37"/>
      <c r="M32" s="37"/>
      <c r="N32" s="37"/>
      <c r="O32" s="37"/>
      <c r="P32" s="37"/>
      <c r="Q32" s="37"/>
      <c r="R32" s="37"/>
      <c r="S32" s="37"/>
      <c r="T32" s="37"/>
      <c r="U32" s="37"/>
    </row>
    <row r="33" spans="1:21" ht="12.75" customHeight="1" x14ac:dyDescent="0.2">
      <c r="A33" s="86" t="s">
        <v>2288</v>
      </c>
      <c r="B33" s="87" t="s">
        <v>2289</v>
      </c>
      <c r="C33" s="188" t="s">
        <v>2902</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2290</v>
      </c>
      <c r="B34" s="87" t="s">
        <v>2291</v>
      </c>
      <c r="C34" s="188" t="s">
        <v>2903</v>
      </c>
      <c r="D34" s="258">
        <v>108993.92</v>
      </c>
      <c r="E34" s="37"/>
      <c r="F34" s="37"/>
      <c r="G34" s="37"/>
      <c r="H34" s="37"/>
      <c r="I34" s="37"/>
      <c r="J34" s="37"/>
      <c r="K34" s="37"/>
      <c r="L34" s="37"/>
      <c r="M34" s="37"/>
      <c r="N34" s="37"/>
      <c r="O34" s="37"/>
      <c r="P34" s="37"/>
      <c r="Q34" s="37"/>
      <c r="R34" s="37"/>
      <c r="S34" s="37"/>
      <c r="T34" s="37"/>
      <c r="U34" s="37"/>
    </row>
    <row r="35" spans="1:21" ht="12.75" customHeight="1" x14ac:dyDescent="0.2">
      <c r="A35" s="116" t="s">
        <v>2292</v>
      </c>
      <c r="B35" s="117" t="s">
        <v>2293</v>
      </c>
      <c r="C35" s="188" t="s">
        <v>2904</v>
      </c>
      <c r="D35" s="258">
        <v>443771.13</v>
      </c>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2305</v>
      </c>
      <c r="C38" s="188" t="s">
        <v>2908</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2309</v>
      </c>
      <c r="C39" s="188" t="s">
        <v>2909</v>
      </c>
      <c r="D39" s="258"/>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8"/>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8"/>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1354645.4000000004</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90055.22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8"/>
      <c r="E48" s="37"/>
      <c r="F48" s="37"/>
      <c r="G48" s="37"/>
      <c r="H48" s="37"/>
      <c r="I48" s="37"/>
      <c r="J48" s="37"/>
      <c r="K48" s="37"/>
      <c r="L48" s="37"/>
      <c r="M48" s="37"/>
      <c r="N48" s="37"/>
      <c r="O48" s="37"/>
      <c r="P48" s="37"/>
      <c r="Q48" s="37"/>
      <c r="R48" s="37"/>
      <c r="S48" s="37"/>
      <c r="T48" s="37"/>
      <c r="U48" s="37"/>
    </row>
    <row r="49" spans="1:21" ht="24" x14ac:dyDescent="0.2">
      <c r="A49" s="116" t="s">
        <v>2268</v>
      </c>
      <c r="B49" s="168" t="s">
        <v>2927</v>
      </c>
      <c r="C49" s="188" t="s">
        <v>2928</v>
      </c>
      <c r="D49" s="40">
        <f>D50+D55+D60+D65+D70+D75+D80+D85</f>
        <v>90055.22</v>
      </c>
      <c r="E49" s="37"/>
      <c r="F49" s="37"/>
      <c r="G49" s="37"/>
      <c r="H49" s="37"/>
      <c r="I49" s="37"/>
      <c r="J49" s="37"/>
      <c r="K49" s="37"/>
      <c r="L49" s="37"/>
      <c r="M49" s="37"/>
      <c r="N49" s="37"/>
      <c r="O49" s="37"/>
      <c r="P49" s="37"/>
      <c r="Q49" s="37"/>
      <c r="R49" s="37"/>
      <c r="S49" s="37"/>
      <c r="T49" s="37"/>
      <c r="U49" s="37"/>
    </row>
    <row r="50" spans="1:21" ht="12.75" customHeight="1" x14ac:dyDescent="0.2">
      <c r="A50" s="116" t="s">
        <v>2270</v>
      </c>
      <c r="B50" s="117" t="s">
        <v>2929</v>
      </c>
      <c r="C50" s="188"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2272</v>
      </c>
      <c r="B55" s="117" t="s">
        <v>2935</v>
      </c>
      <c r="C55" s="188" t="s">
        <v>2936</v>
      </c>
      <c r="D55" s="40">
        <f>SUM(D56:D59)</f>
        <v>350.49</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8">
        <v>350.49</v>
      </c>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2274</v>
      </c>
      <c r="B60" s="117" t="s">
        <v>2941</v>
      </c>
      <c r="C60" s="188" t="s">
        <v>2942</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8"/>
      <c r="E69" s="37"/>
      <c r="F69" s="37"/>
      <c r="G69" s="37"/>
      <c r="H69" s="37"/>
      <c r="I69" s="37"/>
      <c r="J69" s="37"/>
      <c r="K69" s="37"/>
      <c r="L69" s="37"/>
      <c r="M69" s="37"/>
      <c r="N69" s="37"/>
      <c r="O69" s="37"/>
      <c r="P69" s="37"/>
      <c r="Q69" s="37"/>
      <c r="R69" s="37"/>
      <c r="S69" s="37"/>
      <c r="T69" s="37"/>
      <c r="U69" s="37"/>
    </row>
    <row r="70" spans="1:21" ht="24" x14ac:dyDescent="0.2">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2286</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8"/>
      <c r="E79" s="37"/>
      <c r="F79" s="37"/>
      <c r="G79" s="37"/>
      <c r="H79" s="37"/>
      <c r="I79" s="37"/>
      <c r="J79" s="37"/>
      <c r="K79" s="37"/>
      <c r="L79" s="37"/>
      <c r="M79" s="37"/>
      <c r="N79" s="37"/>
      <c r="O79" s="37"/>
      <c r="P79" s="37"/>
      <c r="Q79" s="37"/>
      <c r="R79" s="37"/>
      <c r="S79" s="37"/>
      <c r="T79" s="37"/>
      <c r="U79" s="37"/>
    </row>
    <row r="80" spans="1:21" ht="24" x14ac:dyDescent="0.2">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2290</v>
      </c>
      <c r="B85" s="205" t="s">
        <v>2971</v>
      </c>
      <c r="C85" s="188" t="s">
        <v>2972</v>
      </c>
      <c r="D85" s="40">
        <f>SUM(D86:D89)</f>
        <v>89704.73</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8">
        <v>89704.73</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2292</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8"/>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2305</v>
      </c>
      <c r="C97" s="188" t="s">
        <v>2986</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2309</v>
      </c>
      <c r="C98" s="188" t="s">
        <v>2987</v>
      </c>
      <c r="D98" s="258"/>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8"/>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1264590.18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2268</v>
      </c>
      <c r="B103" s="87" t="s">
        <v>2842</v>
      </c>
      <c r="C103" s="188" t="s">
        <v>2993</v>
      </c>
      <c r="D103" s="258">
        <v>1264590.18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2292</v>
      </c>
      <c r="B104" s="87" t="s">
        <v>2293</v>
      </c>
      <c r="C104" s="188" t="s">
        <v>2994</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2855</v>
      </c>
      <c r="B1" s="368"/>
      <c r="C1" s="368"/>
      <c r="D1" s="368"/>
      <c r="E1" s="73" t="s">
        <v>2997</v>
      </c>
      <c r="F1" s="73"/>
      <c r="G1" s="73"/>
      <c r="H1" s="73"/>
      <c r="I1" s="73"/>
      <c r="J1" s="73"/>
      <c r="K1" s="73"/>
      <c r="L1" s="73"/>
      <c r="M1" s="73"/>
      <c r="N1" s="73"/>
      <c r="O1" s="73"/>
      <c r="P1" s="73"/>
    </row>
    <row r="2" spans="1:16" ht="37.5" customHeight="1" x14ac:dyDescent="0.2">
      <c r="A2" s="373" t="s">
        <v>2998</v>
      </c>
      <c r="B2" s="368"/>
      <c r="C2" s="368"/>
      <c r="D2" s="368"/>
    </row>
    <row r="3" spans="1:16" ht="29.25" customHeight="1" x14ac:dyDescent="0.2">
      <c r="A3" s="127" t="s">
        <v>2999</v>
      </c>
      <c r="B3" s="128" t="s">
        <v>3000</v>
      </c>
      <c r="C3" s="129" t="s">
        <v>3001</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42897</v>
      </c>
      <c r="P3" s="73"/>
    </row>
    <row r="4" spans="1:16" ht="19.5" customHeight="1" x14ac:dyDescent="0.2">
      <c r="A4" s="374" t="s">
        <v>3002</v>
      </c>
      <c r="B4" s="375"/>
      <c r="C4" s="376"/>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3015</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3017</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3020</v>
      </c>
      <c r="B19" s="371"/>
      <c r="C19" s="372"/>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3219</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3221</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3223</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3225</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3227</v>
      </c>
      <c r="D226" s="125"/>
      <c r="E226" s="73">
        <f t="shared" si="20"/>
        <v>0</v>
      </c>
      <c r="F226" s="73">
        <f t="shared" si="21"/>
        <v>1</v>
      </c>
      <c r="G226" s="73"/>
      <c r="H226" s="73"/>
      <c r="I226" s="73"/>
      <c r="J226" s="73"/>
      <c r="K226" s="73"/>
      <c r="L226" s="73">
        <f>IF(AND('PR-RAS'!D265&gt;0,'PR-RAS'!D829=0),1,0)</f>
        <v>0</v>
      </c>
      <c r="M226" s="73">
        <f>IF(AND('PR-RAS'!E265&gt;0,'PR-RAS'!E829=0),1,0)</f>
        <v>1</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3295</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2023-01-30T19:39:51Z</cp:lastPrinted>
  <dcterms:created xsi:type="dcterms:W3CDTF">2022-04-01T05:14:30Z</dcterms:created>
  <dcterms:modified xsi:type="dcterms:W3CDTF">2023-01-31T07:39:13Z</dcterms:modified>
</cp:coreProperties>
</file>